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648" windowHeight="11923" firstSheet="11" activeTab="12"/>
  </bookViews>
  <sheets>
    <sheet name="本级一般公共预算收入表（表一）" sheetId="1" r:id="rId1"/>
    <sheet name="本级支出功能分类表（表二）" sheetId="2" r:id="rId2"/>
    <sheet name="本级收支平衡表（表三）" sheetId="3" r:id="rId3"/>
    <sheet name="全市收入表（表四）" sheetId="4" r:id="rId4"/>
    <sheet name="全市支出表（表五）" sheetId="5" r:id="rId5"/>
    <sheet name="本级基本支出分类表（表六）" sheetId="6" r:id="rId6"/>
    <sheet name="本级支出经济分类表（表七）" sheetId="7" r:id="rId7"/>
    <sheet name="税收、转移支付分区（表八）" sheetId="8" r:id="rId8"/>
    <sheet name="地方政府债务限额及余额情况表（表九）" sheetId="9" r:id="rId9"/>
    <sheet name="一般债务限额和余额表（表十）" sheetId="10" r:id="rId10"/>
    <sheet name="专项债务限额和余额情况表（表十一）" sheetId="11" r:id="rId11"/>
    <sheet name="市本级地方政府债券使用情况表（表十二）" sheetId="12" r:id="rId12"/>
    <sheet name="债务发行及还本付息情况表（表十三）" sheetId="13" r:id="rId13"/>
    <sheet name="债务发行及还本付息明细表（表十四）" sheetId="14" r:id="rId14"/>
    <sheet name="提前下达情况（表十五）" sheetId="15" r:id="rId15"/>
    <sheet name="分年度偿还计划（表十六）" sheetId="16" r:id="rId16"/>
    <sheet name="政府债务情况表（表十七）" sheetId="46" r:id="rId17"/>
    <sheet name="本级基金收支表（表一）" sheetId="18" r:id="rId18"/>
    <sheet name="本级基金收入表（表二）" sheetId="19" r:id="rId19"/>
    <sheet name="本级基金支出表（表三）" sheetId="20" r:id="rId20"/>
    <sheet name="本级基金收支明细表（表四）" sheetId="21" r:id="rId21"/>
    <sheet name="本级基金调入专项收入表（表五）" sheetId="22" r:id="rId22"/>
    <sheet name="本级基金支出资金来源表（表六）" sheetId="23" r:id="rId23"/>
    <sheet name="本级基金转移支付明细表（表七）" sheetId="24" r:id="rId24"/>
    <sheet name="全市基金收支表（表八）" sheetId="25" r:id="rId25"/>
    <sheet name="国资预算收支总表（表一）" sheetId="47" r:id="rId26"/>
    <sheet name="本级国资收入表（表二）" sheetId="48" r:id="rId27"/>
    <sheet name="本级国资支出表（表三）" sheetId="49" r:id="rId28"/>
    <sheet name="本级国资补充表（表四）" sheetId="29" r:id="rId29"/>
    <sheet name="全市国资预算收入表（表五）" sheetId="50" r:id="rId30"/>
    <sheet name="全市国资预算支出表（表六）" sheetId="51" r:id="rId31"/>
    <sheet name="国资转移支付分区（表七）" sheetId="32" r:id="rId32"/>
    <sheet name="社会保险基金预算预算一览表（表一）" sheetId="33" r:id="rId33"/>
    <sheet name="城乡居民基本养老保险（表二）" sheetId="34" r:id="rId34"/>
    <sheet name="机关事业单位基本养老保险（改革）（表三）" sheetId="35" r:id="rId35"/>
    <sheet name="职工基本医疗保险(表四）" sheetId="36" r:id="rId36"/>
    <sheet name="城乡居民基本医疗保险（表五）" sheetId="37" r:id="rId37"/>
    <sheet name="失业保险（表六）" sheetId="38" r:id="rId38"/>
    <sheet name="机关事业单位基本养老保险（试点）（表七）" sheetId="39" r:id="rId39"/>
    <sheet name="地方补充养老保险（表八）" sheetId="40" r:id="rId40"/>
    <sheet name="地方补充医疗保险（表九）" sheetId="41" r:id="rId41"/>
    <sheet name="养老失业保险基础资料表（表十）" sheetId="42" r:id="rId42"/>
    <sheet name="基本医疗基础资料表（表十一）" sheetId="43" r:id="rId43"/>
    <sheet name="地方补充医疗保险基础资料表（表十二）" sheetId="44" r:id="rId44"/>
  </sheets>
  <definedNames>
    <definedName name="_xlnm._FilterDatabase" localSheetId="7" hidden="1">'税收、转移支付分区（表八）'!#REF!</definedName>
    <definedName name="地区名称">#REF!</definedName>
    <definedName name="地区名称" localSheetId="16">#REF!</definedName>
  </definedNames>
  <calcPr calcId="144525"/>
</workbook>
</file>

<file path=xl/comments1.xml><?xml version="1.0" encoding="utf-8"?>
<comments xmlns="http://schemas.openxmlformats.org/spreadsheetml/2006/main">
  <authors>
    <author>liuhuan</author>
  </authors>
  <commentList>
    <comment ref="B55" authorId="0">
      <text>
        <r>
          <rPr>
            <b/>
            <sz val="9"/>
            <rFont val="宋体"/>
            <charset val="134"/>
          </rPr>
          <t>liuhuan:</t>
        </r>
        <r>
          <rPr>
            <sz val="9"/>
            <rFont val="宋体"/>
            <charset val="134"/>
          </rPr>
          <t xml:space="preserve">
线上执行数为国库处数据
</t>
        </r>
      </text>
    </comment>
  </commentList>
</comments>
</file>

<file path=xl/comments2.xml><?xml version="1.0" encoding="utf-8"?>
<comments xmlns="http://schemas.openxmlformats.org/spreadsheetml/2006/main">
  <authors>
    <author>caishunlong</author>
  </authors>
  <commentList>
    <comment ref="B19" authorId="0">
      <text>
        <r>
          <rPr>
            <b/>
            <sz val="9"/>
            <rFont val="宋体"/>
            <charset val="134"/>
          </rPr>
          <t>caishunlong:</t>
        </r>
        <r>
          <rPr>
            <sz val="9"/>
            <rFont val="宋体"/>
            <charset val="134"/>
          </rPr>
          <t xml:space="preserve">
2020决算数据
</t>
        </r>
      </text>
    </comment>
  </commentList>
</comments>
</file>

<file path=xl/sharedStrings.xml><?xml version="1.0" encoding="utf-8"?>
<sst xmlns="http://schemas.openxmlformats.org/spreadsheetml/2006/main" count="5738" uniqueCount="2513">
  <si>
    <t>一般公共预算 表一</t>
  </si>
  <si>
    <t>深圳市2022年本级一般公共预算收入表</t>
  </si>
  <si>
    <t>单位：万元</t>
  </si>
  <si>
    <t>项目</t>
  </si>
  <si>
    <t>2021年
执行数</t>
  </si>
  <si>
    <t>2022年
预算数</t>
  </si>
  <si>
    <t>增长</t>
  </si>
  <si>
    <t>一、税收收入</t>
  </si>
  <si>
    <t xml:space="preserve">    增值税</t>
  </si>
  <si>
    <t xml:space="preserve">    企业所得税</t>
  </si>
  <si>
    <t xml:space="preserve">    个人所得税</t>
  </si>
  <si>
    <t xml:space="preserve">    资源税</t>
  </si>
  <si>
    <t xml:space="preserve">    城市维护建设税</t>
  </si>
  <si>
    <t xml:space="preserve">    房产税</t>
  </si>
  <si>
    <t xml:space="preserve">    印花税</t>
  </si>
  <si>
    <t xml:space="preserve">    城镇土地使用税</t>
  </si>
  <si>
    <t xml:space="preserve">    土地增值税</t>
  </si>
  <si>
    <t xml:space="preserve">    车船税</t>
  </si>
  <si>
    <t xml:space="preserve">    耕地占用税</t>
  </si>
  <si>
    <t xml:space="preserve">    契税</t>
  </si>
  <si>
    <t xml:space="preserve">    烟叶税</t>
  </si>
  <si>
    <t xml:space="preserve">    环境保护税</t>
  </si>
  <si>
    <t xml:space="preserve">    其他税收收入</t>
  </si>
  <si>
    <t>二、非税收入</t>
  </si>
  <si>
    <t xml:space="preserve">    专项收入</t>
  </si>
  <si>
    <t xml:space="preserve">    行政事业性收费收入</t>
  </si>
  <si>
    <t xml:space="preserve">    罚没收入</t>
  </si>
  <si>
    <t xml:space="preserve">    国有资本经营收入</t>
  </si>
  <si>
    <t xml:space="preserve">    国有资源（资产）有偿使用收入</t>
  </si>
  <si>
    <t xml:space="preserve">    捐赠收入</t>
  </si>
  <si>
    <t xml:space="preserve">    政府住房基金收入</t>
  </si>
  <si>
    <t xml:space="preserve">    其他收入</t>
  </si>
  <si>
    <t xml:space="preserve"> </t>
  </si>
  <si>
    <t>收入合计</t>
  </si>
  <si>
    <t>备注：专项收入主要包括国土计提非税收入，两项教育费附加以及残保金，2022年预计437亿元，其中国土计提270亿元、两项教育费附加按照增4%预计为149亿元（2021年实现143.6亿元）、残保金预计17.4亿元。</t>
  </si>
  <si>
    <t>一般公共预算 表二</t>
  </si>
  <si>
    <t>深圳市2022年本级一般公共预算支出功能分类科目表</t>
  </si>
  <si>
    <t>科目代码</t>
  </si>
  <si>
    <t>标记</t>
  </si>
  <si>
    <t>二级汇总</t>
  </si>
  <si>
    <t>三级汇总</t>
  </si>
  <si>
    <t>科目名称</t>
  </si>
  <si>
    <t>2021年预算数</t>
  </si>
  <si>
    <t>2021年调整预算</t>
  </si>
  <si>
    <t>2021年执行数</t>
  </si>
  <si>
    <t>2022年预算数</t>
  </si>
  <si>
    <t>2022年预算比2021年预算增长</t>
  </si>
  <si>
    <t>说明（对增减幅度超过20%的类级、款级科目进行说明）</t>
  </si>
  <si>
    <t>合计</t>
  </si>
  <si>
    <t>支出合计</t>
  </si>
  <si>
    <t>一、一般公共服务</t>
  </si>
  <si>
    <t>201</t>
  </si>
  <si>
    <t xml:space="preserve">    人大事务</t>
  </si>
  <si>
    <t>20101</t>
  </si>
  <si>
    <t xml:space="preserve">      行政运行</t>
  </si>
  <si>
    <t xml:space="preserve">      一般行政管理事务</t>
  </si>
  <si>
    <t xml:space="preserve">      机关服务</t>
  </si>
  <si>
    <t xml:space="preserve">      人大会议</t>
  </si>
  <si>
    <t xml:space="preserve">      人大立法</t>
  </si>
  <si>
    <t xml:space="preserve">      人大监督</t>
  </si>
  <si>
    <t xml:space="preserve">      人大代表履职能力提升</t>
  </si>
  <si>
    <t xml:space="preserve">      代表工作</t>
  </si>
  <si>
    <t xml:space="preserve">      人大信访工作</t>
  </si>
  <si>
    <t xml:space="preserve">      事业运行</t>
  </si>
  <si>
    <t xml:space="preserve">      其他人大事务支出</t>
  </si>
  <si>
    <t xml:space="preserve">    政协事务</t>
  </si>
  <si>
    <t>增加原因：2022年政府投资计划安排“深圳市政协文史馆综合改造工程”3000万元。</t>
  </si>
  <si>
    <t>20102</t>
  </si>
  <si>
    <t xml:space="preserve">      政协会议</t>
  </si>
  <si>
    <t xml:space="preserve">      委员视察</t>
  </si>
  <si>
    <t xml:space="preserve">      参政议政</t>
  </si>
  <si>
    <t/>
  </si>
  <si>
    <t xml:space="preserve">      其他政协事务支出</t>
  </si>
  <si>
    <t xml:space="preserve">    政府办公厅(室)及相关机构事务</t>
  </si>
  <si>
    <t>增加原因：2022年政府投资计划安排“深圳市政务云二期”、“城市大数据中心一期”等项目9亿元。</t>
  </si>
  <si>
    <t>20103</t>
  </si>
  <si>
    <t xml:space="preserve">      专项服务</t>
  </si>
  <si>
    <t xml:space="preserve">      专项业务及机关事务管理</t>
  </si>
  <si>
    <t xml:space="preserve">      政务公开审批</t>
  </si>
  <si>
    <t xml:space="preserve">      信访事务</t>
  </si>
  <si>
    <t xml:space="preserve">      参事事务</t>
  </si>
  <si>
    <t xml:space="preserve">      其他政府办公厅（室）及相关机构事务支出</t>
  </si>
  <si>
    <t xml:space="preserve">    发展与改革事务</t>
  </si>
  <si>
    <t>20104</t>
  </si>
  <si>
    <t xml:space="preserve">      战略规划与实施</t>
  </si>
  <si>
    <t xml:space="preserve">      日常经济运行调节</t>
  </si>
  <si>
    <t xml:space="preserve">      社会事业发展规划</t>
  </si>
  <si>
    <t xml:space="preserve">      经济体制改革研究</t>
  </si>
  <si>
    <t xml:space="preserve">      物价管理</t>
  </si>
  <si>
    <t xml:space="preserve">      其他发展与改革事务支出</t>
  </si>
  <si>
    <t xml:space="preserve">    统计信息事务</t>
  </si>
  <si>
    <t>增加原因：统计调查业务经费较上年增加。</t>
  </si>
  <si>
    <t>20105</t>
  </si>
  <si>
    <t xml:space="preserve">      信息事务</t>
  </si>
  <si>
    <t xml:space="preserve">      专项统计业务</t>
  </si>
  <si>
    <t xml:space="preserve">      统计管理</t>
  </si>
  <si>
    <t xml:space="preserve">      专项普查活动</t>
  </si>
  <si>
    <t xml:space="preserve">      统计抽样调查</t>
  </si>
  <si>
    <t xml:space="preserve">      其他统计信息事务支出</t>
  </si>
  <si>
    <t xml:space="preserve">    财政事务</t>
  </si>
  <si>
    <t>20106</t>
  </si>
  <si>
    <t xml:space="preserve">      预算改革业务</t>
  </si>
  <si>
    <t xml:space="preserve">      财政国库业务</t>
  </si>
  <si>
    <t xml:space="preserve">      财政监察</t>
  </si>
  <si>
    <t xml:space="preserve">      信息化建设</t>
  </si>
  <si>
    <t xml:space="preserve">      财政委托业务支出</t>
  </si>
  <si>
    <t xml:space="preserve">      其他财政事务支出</t>
  </si>
  <si>
    <t xml:space="preserve">    税收事务</t>
  </si>
  <si>
    <t>20107</t>
  </si>
  <si>
    <t xml:space="preserve">      税收业务</t>
  </si>
  <si>
    <t xml:space="preserve">      其他税收事务支出</t>
  </si>
  <si>
    <t xml:space="preserve">    审计事务</t>
  </si>
  <si>
    <t>20108</t>
  </si>
  <si>
    <t xml:space="preserve">      审计业务</t>
  </si>
  <si>
    <t xml:space="preserve">      审计管理</t>
  </si>
  <si>
    <t xml:space="preserve">      其他审计事务支出</t>
  </si>
  <si>
    <t xml:space="preserve">    海关事务</t>
  </si>
  <si>
    <t>增加原因：2021年安排的口岸查验工作经费1.1亿元结转至2022年安排。</t>
  </si>
  <si>
    <t>20109</t>
  </si>
  <si>
    <t xml:space="preserve">      缉私办案</t>
  </si>
  <si>
    <t xml:space="preserve">      口岸管理</t>
  </si>
  <si>
    <t xml:space="preserve">      海关关务</t>
  </si>
  <si>
    <t xml:space="preserve">      关税征管</t>
  </si>
  <si>
    <t xml:space="preserve">      海关监管</t>
  </si>
  <si>
    <t xml:space="preserve">      检验检疫</t>
  </si>
  <si>
    <t xml:space="preserve">      其他海关事务支出</t>
  </si>
  <si>
    <t xml:space="preserve">    纪检监察事务</t>
  </si>
  <si>
    <t>增加原因：一是2022年安排审查调查业务经费6000万元；二是2022年中央下达政法纪检监察转移支付资金5990万元。</t>
  </si>
  <si>
    <t>20111</t>
  </si>
  <si>
    <t xml:space="preserve">      大案要案查处</t>
  </si>
  <si>
    <t xml:space="preserve">      派驻派出机构</t>
  </si>
  <si>
    <t xml:space="preserve">      巡视工作</t>
  </si>
  <si>
    <t xml:space="preserve">      其他纪检监察事务支出</t>
  </si>
  <si>
    <t xml:space="preserve">    商贸事务</t>
  </si>
  <si>
    <t>20113</t>
  </si>
  <si>
    <t xml:space="preserve">      对外贸易管理</t>
  </si>
  <si>
    <t xml:space="preserve">      国际经济合作</t>
  </si>
  <si>
    <t xml:space="preserve">      外资管理</t>
  </si>
  <si>
    <t xml:space="preserve">      国内贸易管理</t>
  </si>
  <si>
    <t xml:space="preserve">      招商引资</t>
  </si>
  <si>
    <t xml:space="preserve">      其他商贸事务支出</t>
  </si>
  <si>
    <t xml:space="preserve">    知识产权事务</t>
  </si>
  <si>
    <t>减少原因：因知识产权专项资金管理办法正进行修订，2022年资助项目所需资金延至2023年拨付，造成知识产权领域专项资金减少3.8亿元。</t>
  </si>
  <si>
    <t>20114</t>
  </si>
  <si>
    <t xml:space="preserve">      专利审批</t>
  </si>
  <si>
    <t xml:space="preserve">      知识产权战略和规划</t>
  </si>
  <si>
    <t xml:space="preserve">      国际合作与交流</t>
  </si>
  <si>
    <t xml:space="preserve">      知识产权宏观管理</t>
  </si>
  <si>
    <t xml:space="preserve">      商标管理</t>
  </si>
  <si>
    <t xml:space="preserve">      原产地地理标志管理</t>
  </si>
  <si>
    <t xml:space="preserve">      其他知识产权事务支出</t>
  </si>
  <si>
    <t xml:space="preserve">    民族事务</t>
  </si>
  <si>
    <t>增加原因：2022年安排少数民族运动会深圳代表团专项经费117万元。</t>
  </si>
  <si>
    <t>20123</t>
  </si>
  <si>
    <t xml:space="preserve">      民族工作专项</t>
  </si>
  <si>
    <t xml:space="preserve">      其他民族事务支出</t>
  </si>
  <si>
    <t xml:space="preserve">    港澳台事务</t>
  </si>
  <si>
    <t>减少原因：2022年安排的港澳交流经费较上年减少2300万元。</t>
  </si>
  <si>
    <t>20125</t>
  </si>
  <si>
    <t xml:space="preserve">      港澳事务</t>
  </si>
  <si>
    <t xml:space="preserve">      台湾事务</t>
  </si>
  <si>
    <t xml:space="preserve">      其他港澳台事务支出</t>
  </si>
  <si>
    <t xml:space="preserve">    档案事务</t>
  </si>
  <si>
    <t>20126</t>
  </si>
  <si>
    <t xml:space="preserve">      档案馆</t>
  </si>
  <si>
    <t xml:space="preserve">      其他档案事务支出</t>
  </si>
  <si>
    <t xml:space="preserve">    民主党派及工商联事务</t>
  </si>
  <si>
    <t>增加原因：2022年安排非公党委党员工作项目经费3875万元。</t>
  </si>
  <si>
    <t>20128</t>
  </si>
  <si>
    <t xml:space="preserve">      其他民主党派及工商联事务支出</t>
  </si>
  <si>
    <t xml:space="preserve">    群众团体事务</t>
  </si>
  <si>
    <t>20129</t>
  </si>
  <si>
    <t xml:space="preserve">      工会事务</t>
  </si>
  <si>
    <t xml:space="preserve">      其他群众团体事务支出</t>
  </si>
  <si>
    <t xml:space="preserve">    党委办公厅（室）及相关机构事务</t>
  </si>
  <si>
    <t>20131</t>
  </si>
  <si>
    <t xml:space="preserve">      专项业务</t>
  </si>
  <si>
    <t xml:space="preserve">      其他党委办公厅（室）及相关机构事务支出</t>
  </si>
  <si>
    <t xml:space="preserve">    组织事务</t>
  </si>
  <si>
    <t>增加原因：2022年政府投资计划安排“党的组织建设发展历程教学点建设工程”及“深圳市党群服务中心拓展”项目经费3000万元。</t>
  </si>
  <si>
    <t>20132</t>
  </si>
  <si>
    <t xml:space="preserve">      公务员事务</t>
  </si>
  <si>
    <t xml:space="preserve">      其他组织事务支出</t>
  </si>
  <si>
    <t xml:space="preserve">    宣传事务</t>
  </si>
  <si>
    <t>20133</t>
  </si>
  <si>
    <t xml:space="preserve">      宣传管理</t>
  </si>
  <si>
    <t xml:space="preserve">      其他宣传事务支出</t>
  </si>
  <si>
    <t xml:space="preserve">    统战事务</t>
  </si>
  <si>
    <t>20134</t>
  </si>
  <si>
    <t xml:space="preserve">      宗教事务</t>
  </si>
  <si>
    <t xml:space="preserve">      华侨事务</t>
  </si>
  <si>
    <t xml:space="preserve">      其他统战事务支出</t>
  </si>
  <si>
    <t xml:space="preserve">    对外联络事务</t>
  </si>
  <si>
    <t>20135</t>
  </si>
  <si>
    <t xml:space="preserve">      其他对外联络事务支出</t>
  </si>
  <si>
    <t xml:space="preserve">    其他共产党事务支出</t>
  </si>
  <si>
    <t>20136</t>
  </si>
  <si>
    <t xml:space="preserve">      其他共产党事务支出</t>
  </si>
  <si>
    <t xml:space="preserve">    网信事务</t>
  </si>
  <si>
    <t>增加原因：2022年安排的网络安全和信息化工作经费较上年增加0.3亿元。</t>
  </si>
  <si>
    <t>20137</t>
  </si>
  <si>
    <t xml:space="preserve">      信息安全事务</t>
  </si>
  <si>
    <t xml:space="preserve">      其他网信事务支出</t>
  </si>
  <si>
    <t xml:space="preserve">    市场监督管理事务</t>
  </si>
  <si>
    <t>减少原因：2021年安排农业食品发展专项资金8.6亿元，2022年相关支出调整至“农产品质量安全”科目反映。</t>
  </si>
  <si>
    <t>20138</t>
  </si>
  <si>
    <t xml:space="preserve">      市场主体管理</t>
  </si>
  <si>
    <t xml:space="preserve">      市场秩序执法</t>
  </si>
  <si>
    <t xml:space="preserve">      质量基础</t>
  </si>
  <si>
    <t xml:space="preserve">      药品事务</t>
  </si>
  <si>
    <t xml:space="preserve">      医疗器械事务</t>
  </si>
  <si>
    <t xml:space="preserve">      化妆品事务</t>
  </si>
  <si>
    <t xml:space="preserve">      质量安全监管</t>
  </si>
  <si>
    <t xml:space="preserve">      食品安全监管</t>
  </si>
  <si>
    <t xml:space="preserve">      其他市场监督管理事务</t>
  </si>
  <si>
    <t xml:space="preserve">    其他一般公共服务支出</t>
  </si>
  <si>
    <t>20199</t>
  </si>
  <si>
    <t xml:space="preserve">      国家赔偿费用支出</t>
  </si>
  <si>
    <t xml:space="preserve">      其他一般公共服务支出</t>
  </si>
  <si>
    <t>二、外交支出</t>
  </si>
  <si>
    <t>无下级</t>
  </si>
  <si>
    <t>202</t>
  </si>
  <si>
    <t xml:space="preserve">    对外合作与交流</t>
  </si>
  <si>
    <t xml:space="preserve">    其他外交支出</t>
  </si>
  <si>
    <t>三、国防支出</t>
  </si>
  <si>
    <t>增加原因：2022年军民融合发展资金增加2亿元。</t>
  </si>
  <si>
    <t>较省厅新增</t>
  </si>
  <si>
    <t>203</t>
  </si>
  <si>
    <t xml:space="preserve">    现役部队</t>
  </si>
  <si>
    <t>减少原因：2021年一次性安排现役部队相关项目约1400万元。</t>
  </si>
  <si>
    <t>20301</t>
  </si>
  <si>
    <t xml:space="preserve">      现役部队</t>
  </si>
  <si>
    <t xml:space="preserve">    国防动员</t>
  </si>
  <si>
    <t>增加原因：2022年安排上级下达的军民融合资金2400万元。</t>
  </si>
  <si>
    <t>20306</t>
  </si>
  <si>
    <t xml:space="preserve">      兵役征集</t>
  </si>
  <si>
    <t xml:space="preserve">      经济动员</t>
  </si>
  <si>
    <t xml:space="preserve">      人民防空</t>
  </si>
  <si>
    <t xml:space="preserve">      交通战备</t>
  </si>
  <si>
    <t xml:space="preserve">      国防教育</t>
  </si>
  <si>
    <t xml:space="preserve">      预备役部队</t>
  </si>
  <si>
    <t xml:space="preserve">      民兵</t>
  </si>
  <si>
    <t xml:space="preserve">      边海防</t>
  </si>
  <si>
    <t xml:space="preserve">      其他国防动员支出</t>
  </si>
  <si>
    <t xml:space="preserve">    其他国防支出</t>
  </si>
  <si>
    <t xml:space="preserve">      其他国防支出</t>
  </si>
  <si>
    <t>四、公共安全支出</t>
  </si>
  <si>
    <t>204</t>
  </si>
  <si>
    <t xml:space="preserve">    武装警察部队</t>
  </si>
  <si>
    <t>减少原因：2021年一次性安排武警执勤用房改扩建工程1500万元。</t>
  </si>
  <si>
    <t>20401</t>
  </si>
  <si>
    <t xml:space="preserve">      武装警察部队</t>
  </si>
  <si>
    <t xml:space="preserve">      其他武装警察部队支出</t>
  </si>
  <si>
    <t xml:space="preserve">    公安</t>
  </si>
  <si>
    <t>20402</t>
  </si>
  <si>
    <t xml:space="preserve">      执法办案</t>
  </si>
  <si>
    <t xml:space="preserve">      特别业务</t>
  </si>
  <si>
    <t xml:space="preserve">      特勤业务</t>
  </si>
  <si>
    <t xml:space="preserve">      移民事务</t>
  </si>
  <si>
    <t xml:space="preserve">      其他公安支出</t>
  </si>
  <si>
    <t xml:space="preserve">    国家安全</t>
  </si>
  <si>
    <t>20403</t>
  </si>
  <si>
    <t xml:space="preserve">      安全业务</t>
  </si>
  <si>
    <t xml:space="preserve">      其他国家安全支出</t>
  </si>
  <si>
    <t xml:space="preserve">    检察</t>
  </si>
  <si>
    <t>20404</t>
  </si>
  <si>
    <t xml:space="preserve">      “两房”建设</t>
  </si>
  <si>
    <t xml:space="preserve">      检察监督</t>
  </si>
  <si>
    <t xml:space="preserve">      其他检察支出</t>
  </si>
  <si>
    <t xml:space="preserve">    法院</t>
  </si>
  <si>
    <t>20405</t>
  </si>
  <si>
    <t xml:space="preserve">      案件审判</t>
  </si>
  <si>
    <t xml:space="preserve">      案件执行</t>
  </si>
  <si>
    <t xml:space="preserve">      “两庭”建设</t>
  </si>
  <si>
    <t xml:space="preserve">      其他法院支出</t>
  </si>
  <si>
    <t xml:space="preserve">    司法</t>
  </si>
  <si>
    <t>减少原因：2021年政府投资计划安排司法联网系统项目、公共法律服务中心改造工程共计7000万元，2022年不再安排。</t>
  </si>
  <si>
    <t>20406</t>
  </si>
  <si>
    <t xml:space="preserve">      基层司法业务</t>
  </si>
  <si>
    <t xml:space="preserve">      普法宣传</t>
  </si>
  <si>
    <t xml:space="preserve">      律师管理</t>
  </si>
  <si>
    <t xml:space="preserve">      公共法律服务</t>
  </si>
  <si>
    <t xml:space="preserve">      国家统一法律职业资格考试</t>
  </si>
  <si>
    <t xml:space="preserve">      社区矫正</t>
  </si>
  <si>
    <t xml:space="preserve">      法治建设</t>
  </si>
  <si>
    <t xml:space="preserve">      其他司法支出</t>
  </si>
  <si>
    <t xml:space="preserve">    监狱</t>
  </si>
  <si>
    <t>减少原因：司法部门养老保险等费用共约1.1亿元调整至“社会保障科目”列支。</t>
  </si>
  <si>
    <t>20407</t>
  </si>
  <si>
    <t xml:space="preserve">      罪犯生活及医疗卫生</t>
  </si>
  <si>
    <t xml:space="preserve">      监狱业务及罪犯改造</t>
  </si>
  <si>
    <t xml:space="preserve">      狱政设施建设</t>
  </si>
  <si>
    <t xml:space="preserve">      其他监狱支出</t>
  </si>
  <si>
    <t xml:space="preserve">    强制隔离戒毒</t>
  </si>
  <si>
    <t>减少原因：强戒所部分后勤保障经费约0.6亿元调整至“一般行政运行科目”反映。</t>
  </si>
  <si>
    <t>20408</t>
  </si>
  <si>
    <t xml:space="preserve">      强制隔离戒毒人员生活</t>
  </si>
  <si>
    <t xml:space="preserve">      强制隔离戒毒人员教育</t>
  </si>
  <si>
    <t xml:space="preserve">      所政设施建设</t>
  </si>
  <si>
    <t xml:space="preserve">      其他强制隔离戒毒支出</t>
  </si>
  <si>
    <t xml:space="preserve">    国家保密</t>
  </si>
  <si>
    <t>20409</t>
  </si>
  <si>
    <t xml:space="preserve">      保密技术</t>
  </si>
  <si>
    <t xml:space="preserve">      保密管理</t>
  </si>
  <si>
    <t xml:space="preserve">      其他国家保密支出</t>
  </si>
  <si>
    <t xml:space="preserve">    缉私警察</t>
  </si>
  <si>
    <t>20410</t>
  </si>
  <si>
    <t xml:space="preserve">      缉私业务</t>
  </si>
  <si>
    <t xml:space="preserve">      其他缉私警察支出</t>
  </si>
  <si>
    <t xml:space="preserve">    其他公共安全支出</t>
  </si>
  <si>
    <t>20499</t>
  </si>
  <si>
    <t xml:space="preserve">      国家司法救助支出</t>
  </si>
  <si>
    <t xml:space="preserve">      其他公共安全支出</t>
  </si>
  <si>
    <t>五、教育支出</t>
  </si>
  <si>
    <t>加上补助区教育领域支出260.3亿元后，用于教育支出的市财政资金643.4亿元，比2021年预算同口径增长19.6%。</t>
  </si>
  <si>
    <t>205</t>
  </si>
  <si>
    <t xml:space="preserve">    教育管理事务</t>
  </si>
  <si>
    <t>20501</t>
  </si>
  <si>
    <t xml:space="preserve">      其他教育管理事务支出</t>
  </si>
  <si>
    <t xml:space="preserve">    普通教育</t>
  </si>
  <si>
    <t>20502</t>
  </si>
  <si>
    <t xml:space="preserve">      学前教育</t>
  </si>
  <si>
    <t xml:space="preserve">      小学教育</t>
  </si>
  <si>
    <r>
      <rPr>
        <sz val="10"/>
        <rFont val="宋体"/>
        <charset val="134"/>
      </rPr>
      <t>减少原因：一是2021年一次性安排深圳外国语龙岗国际部开办费结转支出2500万元，2022年不再安排；二是2022年广东实验中学深圳学校开办运行经费较上年增加1500万元；增减相抵减少约1000万元。</t>
    </r>
    <r>
      <rPr>
        <b/>
        <sz val="10"/>
        <rFont val="宋体"/>
        <charset val="134"/>
      </rPr>
      <t>剔除2021年一次性安排的支出，市本级小学教育比上年同口径增长18.6%。</t>
    </r>
  </si>
  <si>
    <t xml:space="preserve">      初中教育</t>
  </si>
  <si>
    <t>增加原因：一是初中小学新开办经费增加1.1亿元；二是高级中学等学校运行经费增加0.9亿元；三是政府投资安排的深圳中学、第二实验学校等校舍拆除扩建工程较上年减少1.5亿元。增减相抵增加0.5亿元。</t>
  </si>
  <si>
    <t xml:space="preserve">      高中教育</t>
  </si>
  <si>
    <t>增加原因：一是安排光明区高中园、龙岗区高中园和坪山区高中园共9所市属高中开办及运行经费共6.1亿元；二是政府投资安排的高中建设项目较上年减少约5.1亿元。增减相抵增加1亿元。</t>
  </si>
  <si>
    <t xml:space="preserve">      高等教育</t>
  </si>
  <si>
    <t xml:space="preserve">      其他普通教育支出</t>
  </si>
  <si>
    <t>增加原因：一是2021年安排前海国际学校建设经费等3亿元，2022年不再安排；二是增加预留教育经费12亿元。</t>
  </si>
  <si>
    <t xml:space="preserve">    职业教育</t>
  </si>
  <si>
    <t>20503</t>
  </si>
  <si>
    <t xml:space="preserve">      初等职业教育</t>
  </si>
  <si>
    <t xml:space="preserve">      中等职业教育</t>
  </si>
  <si>
    <t>增加原因：一是市属中职院校生均运行经费增加0.8亿元；二是高水平中职院校建设经费增加0.6亿元。</t>
  </si>
  <si>
    <t xml:space="preserve">      技校教育</t>
  </si>
  <si>
    <t xml:space="preserve">      高等职业教育</t>
  </si>
  <si>
    <t>增加原因：一是高等职业院校生均运行经费增加1.9亿元；二是2022年中央、省补助的职业教育发展经费较上年减少0.7亿元。增减相抵增加1.2亿元。</t>
  </si>
  <si>
    <t xml:space="preserve">      其他职业教育支出</t>
  </si>
  <si>
    <t xml:space="preserve">    成人教育</t>
  </si>
  <si>
    <t>20504</t>
  </si>
  <si>
    <t xml:space="preserve">      成人初等教育</t>
  </si>
  <si>
    <t xml:space="preserve">      成人中等教育</t>
  </si>
  <si>
    <t xml:space="preserve">      成人高等教育</t>
  </si>
  <si>
    <t xml:space="preserve">      成人广播电视教育</t>
  </si>
  <si>
    <t xml:space="preserve">      其他成人教育支出</t>
  </si>
  <si>
    <t xml:space="preserve">    广播电视教育</t>
  </si>
  <si>
    <t>减少原因：2021年一次性安排职校新校区租赁费、修缮及采购经费2600万元。</t>
  </si>
  <si>
    <t>20505</t>
  </si>
  <si>
    <t xml:space="preserve">      广播电视学校</t>
  </si>
  <si>
    <t xml:space="preserve">      教育电视台</t>
  </si>
  <si>
    <t xml:space="preserve">      其他广播电视教育支出</t>
  </si>
  <si>
    <t xml:space="preserve">    留学教育</t>
  </si>
  <si>
    <t>20506</t>
  </si>
  <si>
    <t xml:space="preserve">      出国留学教育</t>
  </si>
  <si>
    <t xml:space="preserve">      来华留学教育</t>
  </si>
  <si>
    <t xml:space="preserve">      其他留学教育支出</t>
  </si>
  <si>
    <t xml:space="preserve">    特殊教育</t>
  </si>
  <si>
    <t>增加原因：一是2022年政府投资安排市第二特殊教育学校建设经费0.26亿元；二是元平特殊教育学校、第二特殊教育学校运行经费增加0.24亿元。</t>
  </si>
  <si>
    <t>20507</t>
  </si>
  <si>
    <t xml:space="preserve">      特殊学校教育</t>
  </si>
  <si>
    <t xml:space="preserve">      工读学校教育</t>
  </si>
  <si>
    <t xml:space="preserve">      其他特殊教育支出</t>
  </si>
  <si>
    <t xml:space="preserve">    进修及培训</t>
  </si>
  <si>
    <t>20508</t>
  </si>
  <si>
    <t xml:space="preserve">      教师进修</t>
  </si>
  <si>
    <t xml:space="preserve">      干部教育</t>
  </si>
  <si>
    <t xml:space="preserve">      培训支出</t>
  </si>
  <si>
    <t xml:space="preserve">      退役士兵能力提升</t>
  </si>
  <si>
    <t xml:space="preserve">      其他进修及培训</t>
  </si>
  <si>
    <t xml:space="preserve">    教育费附加安排的支出</t>
  </si>
  <si>
    <t>20509</t>
  </si>
  <si>
    <t xml:space="preserve">      农村中小学校舍建设</t>
  </si>
  <si>
    <t xml:space="preserve">      农村中小学教学设施</t>
  </si>
  <si>
    <t xml:space="preserve">      城市中小学校舍建设</t>
  </si>
  <si>
    <t xml:space="preserve">      城市中小学教学设施</t>
  </si>
  <si>
    <t xml:space="preserve">      中等职业学校教学设施</t>
  </si>
  <si>
    <t xml:space="preserve">      其他教育费附加安排的支出</t>
  </si>
  <si>
    <t xml:space="preserve">    其他教育支出</t>
  </si>
  <si>
    <t>减少原因：一是2021年政府投资计划安排人才研修院等工程1.8亿元，2022年不再安排；二是地方教育附加费根据实际使用方向调整至“教育费附加安排的支出”反映。</t>
  </si>
  <si>
    <t xml:space="preserve">      其他教育支出</t>
  </si>
  <si>
    <t>六、科学技术支出</t>
  </si>
  <si>
    <t>剔除上年一次性安排的重大科技项目支出40亿元后，比上年增长12.6%。</t>
  </si>
  <si>
    <t>206</t>
  </si>
  <si>
    <t xml:space="preserve">    科学技术管理事务</t>
  </si>
  <si>
    <t>减少原因：一是2021年安排工商业用电降成本补贴经费4.5亿元，2022年不再安排；二是2022年安排国家超级计算深圳中心一期资助约0.5亿元。增减相抵减少约4亿元。</t>
  </si>
  <si>
    <t>20601</t>
  </si>
  <si>
    <t xml:space="preserve">      其他科学技术管理事务支出</t>
  </si>
  <si>
    <t xml:space="preserve">    基础研究</t>
  </si>
  <si>
    <t>20602</t>
  </si>
  <si>
    <t xml:space="preserve">      机构运行</t>
  </si>
  <si>
    <t xml:space="preserve">      自然科学基金</t>
  </si>
  <si>
    <t xml:space="preserve">      实验室及相关设施</t>
  </si>
  <si>
    <t xml:space="preserve">      重大科学工程</t>
  </si>
  <si>
    <t xml:space="preserve">      专项基础科研</t>
  </si>
  <si>
    <t xml:space="preserve">      专项技术基础</t>
  </si>
  <si>
    <t xml:space="preserve">      科技人才队伍建设</t>
  </si>
  <si>
    <t xml:space="preserve">      其他基础研究支出</t>
  </si>
  <si>
    <t xml:space="preserve">    应用研究</t>
  </si>
  <si>
    <t>增加原因：一是2022年政府投资项目安排合成生物研究、脑解析与脑模拟重大科技基础设施和光明科学城项目合计3.6亿元；二是2022年国家超级计算深圳中心经费0.5亿元根据实际支出方向调整至“科学技术管理事务”科目列支。增减相抵后增加约3.1亿元。</t>
  </si>
  <si>
    <t>20603</t>
  </si>
  <si>
    <t xml:space="preserve">      社会公益研究</t>
  </si>
  <si>
    <t xml:space="preserve">      高技术研究</t>
  </si>
  <si>
    <t xml:space="preserve">      专项科研试制</t>
  </si>
  <si>
    <t xml:space="preserve">      其他应用研究支出</t>
  </si>
  <si>
    <t xml:space="preserve">    技术研究与开发</t>
  </si>
  <si>
    <t>20604</t>
  </si>
  <si>
    <t xml:space="preserve">      科技成果转化与扩散</t>
  </si>
  <si>
    <t xml:space="preserve">      共性技术研究与开发</t>
  </si>
  <si>
    <t xml:space="preserve">      其他技术研究与开发支出</t>
  </si>
  <si>
    <t xml:space="preserve">    科技条件与服务</t>
  </si>
  <si>
    <t>20605</t>
  </si>
  <si>
    <t xml:space="preserve">      技术创新服务体系</t>
  </si>
  <si>
    <t xml:space="preserve">      科技条件专项</t>
  </si>
  <si>
    <t xml:space="preserve">      其他科技条件与服务支出</t>
  </si>
  <si>
    <t xml:space="preserve">    社会科学</t>
  </si>
  <si>
    <t>20606</t>
  </si>
  <si>
    <t xml:space="preserve">      社会科学研究机构</t>
  </si>
  <si>
    <t xml:space="preserve">      社会科学研究</t>
  </si>
  <si>
    <t xml:space="preserve">      社科基金支出</t>
  </si>
  <si>
    <t xml:space="preserve">      其他社会科学支出</t>
  </si>
  <si>
    <t xml:space="preserve">    科学技术普及</t>
  </si>
  <si>
    <t>增加原因：2022年政府投资计划安排深圳科技馆等项目较上年增加2.2亿元。</t>
  </si>
  <si>
    <t>20607</t>
  </si>
  <si>
    <t xml:space="preserve">      科普活动</t>
  </si>
  <si>
    <t xml:space="preserve">      青少年科技活动</t>
  </si>
  <si>
    <t xml:space="preserve">      学术交流活动</t>
  </si>
  <si>
    <t xml:space="preserve">      科技馆站</t>
  </si>
  <si>
    <t xml:space="preserve">      其他科学技术普及支出</t>
  </si>
  <si>
    <t xml:space="preserve">    科技交流与合作</t>
  </si>
  <si>
    <t>增加原因：主要是科技服务部门运行经费增加300万元。</t>
  </si>
  <si>
    <t>20608</t>
  </si>
  <si>
    <t xml:space="preserve">      国际交流与合作</t>
  </si>
  <si>
    <t xml:space="preserve">      重大科技合作项目</t>
  </si>
  <si>
    <t xml:space="preserve">      其他科技交流与合作支出</t>
  </si>
  <si>
    <t xml:space="preserve">    科技重大项目</t>
  </si>
  <si>
    <t>20609</t>
  </si>
  <si>
    <t xml:space="preserve">      科技重大专项</t>
  </si>
  <si>
    <t xml:space="preserve">      重点研发计划</t>
  </si>
  <si>
    <t xml:space="preserve">      其他科技重大项目</t>
  </si>
  <si>
    <t xml:space="preserve">    其他科学技术支出</t>
  </si>
  <si>
    <t>20699</t>
  </si>
  <si>
    <t xml:space="preserve">      科技奖励</t>
  </si>
  <si>
    <t xml:space="preserve">      核应急</t>
  </si>
  <si>
    <t xml:space="preserve">      转制科研机构</t>
  </si>
  <si>
    <t xml:space="preserve">      其他科学技术支出</t>
  </si>
  <si>
    <t>七、文化旅游体育与传媒支出</t>
  </si>
  <si>
    <t>207</t>
  </si>
  <si>
    <t xml:space="preserve">    文化和旅游</t>
  </si>
  <si>
    <t>增加原因：2022年安排深圳市少年宫更新改造、荔香路综合文体中心等政府投资项目，预算规模较上年增加8亿元。</t>
  </si>
  <si>
    <t>20701</t>
  </si>
  <si>
    <t xml:space="preserve">      图书馆</t>
  </si>
  <si>
    <t xml:space="preserve">      文化展示及纪念机构</t>
  </si>
  <si>
    <t xml:space="preserve">      艺术表演场所</t>
  </si>
  <si>
    <t xml:space="preserve">      艺术表演团体</t>
  </si>
  <si>
    <t xml:space="preserve">      文化活动</t>
  </si>
  <si>
    <t xml:space="preserve">      群众文化</t>
  </si>
  <si>
    <t xml:space="preserve">      文化和旅游交流与合作</t>
  </si>
  <si>
    <t xml:space="preserve">      文化创作与保护</t>
  </si>
  <si>
    <t xml:space="preserve">      文化和旅游市场管理</t>
  </si>
  <si>
    <t xml:space="preserve">      旅游宣传</t>
  </si>
  <si>
    <t xml:space="preserve">      文化和旅游管理事务</t>
  </si>
  <si>
    <t xml:space="preserve">      其他文化和旅游支出</t>
  </si>
  <si>
    <t xml:space="preserve">    文物</t>
  </si>
  <si>
    <t>增加原因：深圳市博物馆运行维护经费增加0.5亿元。</t>
  </si>
  <si>
    <t>20702</t>
  </si>
  <si>
    <t xml:space="preserve">      文物保护</t>
  </si>
  <si>
    <t xml:space="preserve">      博物馆</t>
  </si>
  <si>
    <t xml:space="preserve">      历史名城与古迹</t>
  </si>
  <si>
    <t xml:space="preserve">      其他文物支出</t>
  </si>
  <si>
    <t xml:space="preserve">    体育</t>
  </si>
  <si>
    <t>20703</t>
  </si>
  <si>
    <t xml:space="preserve">      运动项目管理</t>
  </si>
  <si>
    <t xml:space="preserve">      体育竞赛</t>
  </si>
  <si>
    <t xml:space="preserve">      体育训练</t>
  </si>
  <si>
    <t xml:space="preserve">      体育场馆</t>
  </si>
  <si>
    <t xml:space="preserve">      群众体育</t>
  </si>
  <si>
    <t xml:space="preserve">      体育交流与合作</t>
  </si>
  <si>
    <t xml:space="preserve">      其他体育支出</t>
  </si>
  <si>
    <t xml:space="preserve">    新闻出版电影</t>
  </si>
  <si>
    <t>20706</t>
  </si>
  <si>
    <t xml:space="preserve">      新闻通讯</t>
  </si>
  <si>
    <t xml:space="preserve">      出版发行</t>
  </si>
  <si>
    <t xml:space="preserve">      版权管理</t>
  </si>
  <si>
    <t xml:space="preserve">      电影</t>
  </si>
  <si>
    <t xml:space="preserve">      其他新闻出版电影支出</t>
  </si>
  <si>
    <t xml:space="preserve">    广播电视</t>
  </si>
  <si>
    <t>20708</t>
  </si>
  <si>
    <t xml:space="preserve">      监测监管</t>
  </si>
  <si>
    <t xml:space="preserve">      传输发射</t>
  </si>
  <si>
    <t xml:space="preserve">      广播电视事务</t>
  </si>
  <si>
    <t xml:space="preserve">      其他广播电视支出</t>
  </si>
  <si>
    <t xml:space="preserve">    其他文化旅游体育与传媒支出</t>
  </si>
  <si>
    <t>20799</t>
  </si>
  <si>
    <t xml:space="preserve">      宣传文化发展专项支出</t>
  </si>
  <si>
    <t xml:space="preserve">      文化产业发展专项支出</t>
  </si>
  <si>
    <t xml:space="preserve">      其他文化旅游体育与传媒支出</t>
  </si>
  <si>
    <t>八、社会保障和就业支出</t>
  </si>
  <si>
    <t>增加原因：一是机关养老保险改革支出较上年增加19亿元；二是高层次人才奖励补贴和高层次人才经费较上年增加4.5亿元。</t>
  </si>
  <si>
    <t>208</t>
  </si>
  <si>
    <t xml:space="preserve">    人力资源和社会保障管理事务</t>
  </si>
  <si>
    <t>20801</t>
  </si>
  <si>
    <t xml:space="preserve">      综合业务管理</t>
  </si>
  <si>
    <t xml:space="preserve">      劳动保障监察</t>
  </si>
  <si>
    <t xml:space="preserve">      就业管理事务</t>
  </si>
  <si>
    <t xml:space="preserve">      社会保险业务管理事务</t>
  </si>
  <si>
    <t xml:space="preserve">      社会保险经办机构</t>
  </si>
  <si>
    <t xml:space="preserve">      劳动关系和维权</t>
  </si>
  <si>
    <t xml:space="preserve">      公共就业服务和职业技能鉴定机构</t>
  </si>
  <si>
    <t xml:space="preserve">      劳动人事争议调解仲裁</t>
  </si>
  <si>
    <t xml:space="preserve">      政府特殊津贴</t>
  </si>
  <si>
    <t xml:space="preserve">      资助留学回国人员</t>
  </si>
  <si>
    <t xml:space="preserve">      博士后日常经费</t>
  </si>
  <si>
    <t xml:space="preserve">      引进人才费用</t>
  </si>
  <si>
    <t xml:space="preserve">      其他人力资源和社会保障管理事务支出</t>
  </si>
  <si>
    <t xml:space="preserve">    民政管理事务</t>
  </si>
  <si>
    <t>20802</t>
  </si>
  <si>
    <t xml:space="preserve">      社会组织管理</t>
  </si>
  <si>
    <t xml:space="preserve">      行政区划和地名管理</t>
  </si>
  <si>
    <t xml:space="preserve">      基层政权建设和社区治理</t>
  </si>
  <si>
    <t xml:space="preserve">      其他民政管理事务支出</t>
  </si>
  <si>
    <t xml:space="preserve">    补充全国社会保障基金</t>
  </si>
  <si>
    <t>20804</t>
  </si>
  <si>
    <t xml:space="preserve">      用一般公共预算补充基金</t>
  </si>
  <si>
    <t xml:space="preserve">    行政事业单位养老支出</t>
  </si>
  <si>
    <t>增加原因：为支持机关养老保险改革有序衔接、平稳过渡、稳步推进，安排机关养老保险改革支出24.5亿元。</t>
  </si>
  <si>
    <t>20805</t>
  </si>
  <si>
    <t xml:space="preserve">      行政单位离退休</t>
  </si>
  <si>
    <t xml:space="preserve">      事业单位离退休</t>
  </si>
  <si>
    <t xml:space="preserve">      离退休人员管理机构</t>
  </si>
  <si>
    <t xml:space="preserve">      机关事业单位基本养老保险缴费支出</t>
  </si>
  <si>
    <t xml:space="preserve">      机关事业单位职业年金缴费支出</t>
  </si>
  <si>
    <t xml:space="preserve">      对机关事业单位基本养老保险基金的补助</t>
  </si>
  <si>
    <t xml:space="preserve">      对机关事业单位职业年金的补助</t>
  </si>
  <si>
    <t xml:space="preserve">      其他行政事业单位养老支出</t>
  </si>
  <si>
    <t xml:space="preserve">    企业改革补助</t>
  </si>
  <si>
    <t>20806</t>
  </si>
  <si>
    <t xml:space="preserve">      企业关闭破产补助</t>
  </si>
  <si>
    <t xml:space="preserve">      厂办大集体改革补助</t>
  </si>
  <si>
    <t xml:space="preserve">      其他企业改革发展补助</t>
  </si>
  <si>
    <t xml:space="preserve">    就业补助</t>
  </si>
  <si>
    <t>增加原因：2021年从失业保险基金中列支的职业技能培训支出在2022年改由一般公共预算保障。</t>
  </si>
  <si>
    <t>20807</t>
  </si>
  <si>
    <t xml:space="preserve">      就业创业服务补贴</t>
  </si>
  <si>
    <t xml:space="preserve">      职业培训补贴</t>
  </si>
  <si>
    <t xml:space="preserve">      社会保险补贴</t>
  </si>
  <si>
    <t xml:space="preserve">      公益性岗位补贴</t>
  </si>
  <si>
    <t xml:space="preserve">      职业技能鉴定补贴</t>
  </si>
  <si>
    <t xml:space="preserve">      就业见习补贴</t>
  </si>
  <si>
    <t xml:space="preserve">      高技能人才培养补助</t>
  </si>
  <si>
    <t xml:space="preserve">      促进创业补贴</t>
  </si>
  <si>
    <t xml:space="preserve">      其他就业补助支出</t>
  </si>
  <si>
    <t xml:space="preserve">    抚恤</t>
  </si>
  <si>
    <t>20808</t>
  </si>
  <si>
    <t xml:space="preserve">      死亡抚恤</t>
  </si>
  <si>
    <t xml:space="preserve">      伤残抚恤</t>
  </si>
  <si>
    <t xml:space="preserve">      在乡复员、退伍军人生活补助</t>
  </si>
  <si>
    <t xml:space="preserve">      优抚事业单位支出</t>
  </si>
  <si>
    <t xml:space="preserve">      义务兵优待</t>
  </si>
  <si>
    <t xml:space="preserve">      农村籍退役士兵老年生活补助</t>
  </si>
  <si>
    <t xml:space="preserve">      光荣院</t>
  </si>
  <si>
    <t xml:space="preserve">      烈士纪念设施管理维护</t>
  </si>
  <si>
    <t xml:space="preserve">      其他优抚支出</t>
  </si>
  <si>
    <t xml:space="preserve">    退役安置</t>
  </si>
  <si>
    <t>20809</t>
  </si>
  <si>
    <t xml:space="preserve">      退役士兵安置</t>
  </si>
  <si>
    <t xml:space="preserve">      军队移交政府的离退休人员安置</t>
  </si>
  <si>
    <t xml:space="preserve">      军队移交政府离退休干部管理机构</t>
  </si>
  <si>
    <t xml:space="preserve">      退役士兵管理教育</t>
  </si>
  <si>
    <t xml:space="preserve">      军队转业干部安置</t>
  </si>
  <si>
    <t xml:space="preserve">      其他退役安置支出</t>
  </si>
  <si>
    <t xml:space="preserve">    社会福利</t>
  </si>
  <si>
    <t>20810</t>
  </si>
  <si>
    <t xml:space="preserve">      儿童福利</t>
  </si>
  <si>
    <t xml:space="preserve">      老年福利</t>
  </si>
  <si>
    <t xml:space="preserve">      康复辅具</t>
  </si>
  <si>
    <t xml:space="preserve">      殡葬</t>
  </si>
  <si>
    <t xml:space="preserve">      社会福利事业单位</t>
  </si>
  <si>
    <t xml:space="preserve">      养老服务</t>
  </si>
  <si>
    <t xml:space="preserve">      其他社会福利支出</t>
  </si>
  <si>
    <t xml:space="preserve">    残疾人事业</t>
  </si>
  <si>
    <t>增加原因：2022年政府投资计划安排“残障者无障碍服务中心建设项目”1.5亿元。</t>
  </si>
  <si>
    <t>20811</t>
  </si>
  <si>
    <t xml:space="preserve">      残疾人康复</t>
  </si>
  <si>
    <t xml:space="preserve">      残疾人就业</t>
  </si>
  <si>
    <t xml:space="preserve">      残疾人体育</t>
  </si>
  <si>
    <t xml:space="preserve">      残疾人生活和护理补贴</t>
  </si>
  <si>
    <t xml:space="preserve">      其他残疾人事业支出</t>
  </si>
  <si>
    <t xml:space="preserve">    红十字事业</t>
  </si>
  <si>
    <t>20816</t>
  </si>
  <si>
    <t xml:space="preserve">      其他红十字事业支出</t>
  </si>
  <si>
    <t xml:space="preserve">    最低生活保障</t>
  </si>
  <si>
    <t>20819</t>
  </si>
  <si>
    <t xml:space="preserve">      城市最低生活保障金支出</t>
  </si>
  <si>
    <t xml:space="preserve">      农村最低生活保障金支出</t>
  </si>
  <si>
    <t xml:space="preserve">    临时救助</t>
  </si>
  <si>
    <t>减少原因：2021年一次性安排日常救助1100万元，2022年不再安排。</t>
  </si>
  <si>
    <t>20820</t>
  </si>
  <si>
    <t xml:space="preserve">      临时救助支出</t>
  </si>
  <si>
    <t xml:space="preserve">      流浪乞讨人员救助支出</t>
  </si>
  <si>
    <t xml:space="preserve">    特困人员救助供养</t>
  </si>
  <si>
    <t>20821</t>
  </si>
  <si>
    <t xml:space="preserve">      城市特困人员救助供养支出</t>
  </si>
  <si>
    <t xml:space="preserve">      农村特困人员救助供养支出</t>
  </si>
  <si>
    <t xml:space="preserve">    补充道路交通事故社会救助基金</t>
  </si>
  <si>
    <t>20824</t>
  </si>
  <si>
    <t xml:space="preserve">      交强险增值税补助基金支出</t>
  </si>
  <si>
    <t xml:space="preserve">      交强险罚款收入补助基金支出</t>
  </si>
  <si>
    <t xml:space="preserve">    其他生活救助</t>
  </si>
  <si>
    <t>20825</t>
  </si>
  <si>
    <t xml:space="preserve">      其他城市生活救助</t>
  </si>
  <si>
    <t xml:space="preserve">      其他农村生活救助</t>
  </si>
  <si>
    <t xml:space="preserve">    财政对基本养老保险基金的补助</t>
  </si>
  <si>
    <t>20826</t>
  </si>
  <si>
    <t xml:space="preserve">      财政对企业职工基本养老保险基金的补助</t>
  </si>
  <si>
    <t xml:space="preserve">      财政对城乡居民基本养老保险基金的补助</t>
  </si>
  <si>
    <t xml:space="preserve">      财政对其他基本养老保险基金的补助</t>
  </si>
  <si>
    <t xml:space="preserve">    财政对其他社会保险基金的补助</t>
  </si>
  <si>
    <t>20827</t>
  </si>
  <si>
    <t xml:space="preserve">      财政对失业保险基金的补助</t>
  </si>
  <si>
    <t xml:space="preserve">      财政对工伤保险基金的补助</t>
  </si>
  <si>
    <t xml:space="preserve">      财政对生育保险基金的补助</t>
  </si>
  <si>
    <t xml:space="preserve">      其他财政对社会保险基金的补助</t>
  </si>
  <si>
    <t xml:space="preserve">    退役军人管理事务</t>
  </si>
  <si>
    <t>20828</t>
  </si>
  <si>
    <t xml:space="preserve">      拥军优属</t>
  </si>
  <si>
    <t xml:space="preserve">      军供保障</t>
  </si>
  <si>
    <t xml:space="preserve">      其他退役军人事务管理支出</t>
  </si>
  <si>
    <t xml:space="preserve">    财政代缴社会保险费支出</t>
  </si>
  <si>
    <t>20830</t>
  </si>
  <si>
    <t xml:space="preserve">      财政代缴城乡居民基本养老保险费支出</t>
  </si>
  <si>
    <t xml:space="preserve">      财政代缴其他社会保险费支出</t>
  </si>
  <si>
    <t xml:space="preserve">    其他社会保障和就业支出</t>
  </si>
  <si>
    <t>减少原因：一是2021年安排机关事业单位养老保险改革支出5.43亿元，2022年相关支出调整至“行政事业单位养老支出”科目体现；二是2021年一次性安排职业年金个人账户财政贴息7.3亿元，2022年无需安排。</t>
  </si>
  <si>
    <t xml:space="preserve">      其他社会保障和就业支出</t>
  </si>
  <si>
    <t>九、卫生健康支出</t>
  </si>
  <si>
    <r>
      <rPr>
        <sz val="10"/>
        <rFont val="宋体"/>
        <charset val="134"/>
      </rPr>
      <t>增加原因：一是</t>
    </r>
    <r>
      <rPr>
        <sz val="10"/>
        <color rgb="FF000000"/>
        <rFont val="宋体"/>
        <charset val="134"/>
      </rPr>
      <t>港大深圳医院等医院补助经费增加6.7亿元；二是安排全市幼儿近视筛查项目增加1.5亿元。</t>
    </r>
  </si>
  <si>
    <t>210</t>
  </si>
  <si>
    <t xml:space="preserve">    卫生健康管理事务</t>
  </si>
  <si>
    <t>增加原因：2022年省下达医疗卫生健康事业发展专项资金3000万元。</t>
  </si>
  <si>
    <t>21001</t>
  </si>
  <si>
    <t xml:space="preserve">      其他卫生健康管理事务支出</t>
  </si>
  <si>
    <t xml:space="preserve">    公立医院</t>
  </si>
  <si>
    <t>21002</t>
  </si>
  <si>
    <t xml:space="preserve">      综合医院</t>
  </si>
  <si>
    <t xml:space="preserve">      中医（民族）医院</t>
  </si>
  <si>
    <t xml:space="preserve">      传染病医院</t>
  </si>
  <si>
    <t xml:space="preserve">      职业病防治医院</t>
  </si>
  <si>
    <t xml:space="preserve">      精神病医院</t>
  </si>
  <si>
    <t xml:space="preserve">      妇幼保健医院</t>
  </si>
  <si>
    <t xml:space="preserve">      儿童医院</t>
  </si>
  <si>
    <t xml:space="preserve">      其他专科医院</t>
  </si>
  <si>
    <t xml:space="preserve">      福利医院</t>
  </si>
  <si>
    <t xml:space="preserve">      行业医院</t>
  </si>
  <si>
    <t xml:space="preserve">      处理医疗欠费</t>
  </si>
  <si>
    <t xml:space="preserve">      康复医院</t>
  </si>
  <si>
    <t xml:space="preserve">      优抚医院</t>
  </si>
  <si>
    <t xml:space="preserve">      其他公立医院支出</t>
  </si>
  <si>
    <t xml:space="preserve">    基层医疗卫生机构</t>
  </si>
  <si>
    <t>减少原因：2021年安排医疗服务与保障能力提升（公立医院综合改革）补助资金2820万元，2022年不再安排。</t>
  </si>
  <si>
    <t>21003</t>
  </si>
  <si>
    <t xml:space="preserve">      城市社区卫生机构</t>
  </si>
  <si>
    <t xml:space="preserve">      乡镇卫生院</t>
  </si>
  <si>
    <t xml:space="preserve">      其他基层医疗卫生机构支出</t>
  </si>
  <si>
    <t xml:space="preserve">    公共卫生</t>
  </si>
  <si>
    <t>21004</t>
  </si>
  <si>
    <t xml:space="preserve">      疾病预防控制机构</t>
  </si>
  <si>
    <t xml:space="preserve">      卫生监督机构</t>
  </si>
  <si>
    <t xml:space="preserve">      妇幼保健机构</t>
  </si>
  <si>
    <t xml:space="preserve">      精神卫生机构</t>
  </si>
  <si>
    <t xml:space="preserve">      应急救治机构</t>
  </si>
  <si>
    <t xml:space="preserve">      采供血机构</t>
  </si>
  <si>
    <t xml:space="preserve">      其他专业公共卫生机构</t>
  </si>
  <si>
    <t xml:space="preserve">      基本公共卫生服务</t>
  </si>
  <si>
    <t xml:space="preserve">      重大公共卫生服务</t>
  </si>
  <si>
    <t xml:space="preserve">      突发公共卫生事件应急处理</t>
  </si>
  <si>
    <t xml:space="preserve">      其他公共卫生支出</t>
  </si>
  <si>
    <t xml:space="preserve">    中医药</t>
  </si>
  <si>
    <t>增加原因：2022年中医药领域三名工程经费增加3000万元。</t>
  </si>
  <si>
    <t>21006</t>
  </si>
  <si>
    <t xml:space="preserve">      中医（民族医）药专项</t>
  </si>
  <si>
    <t xml:space="preserve">      其他中医药支出</t>
  </si>
  <si>
    <t xml:space="preserve">    计划生育事务</t>
  </si>
  <si>
    <t>21007</t>
  </si>
  <si>
    <t xml:space="preserve">      计划生育机构</t>
  </si>
  <si>
    <t xml:space="preserve">      计划生育服务</t>
  </si>
  <si>
    <t xml:space="preserve">      其他计划生育事务支出</t>
  </si>
  <si>
    <t xml:space="preserve">    行政事业单位医疗</t>
  </si>
  <si>
    <t>21011</t>
  </si>
  <si>
    <t xml:space="preserve">      行政单位医疗</t>
  </si>
  <si>
    <t xml:space="preserve">      事业单位医疗</t>
  </si>
  <si>
    <t xml:space="preserve">      公务员医疗补助</t>
  </si>
  <si>
    <t xml:space="preserve">      其他行政事业单位医疗支出</t>
  </si>
  <si>
    <t xml:space="preserve">    财政对基本医疗保险基金的补助</t>
  </si>
  <si>
    <t>21012</t>
  </si>
  <si>
    <t xml:space="preserve">      财政对职工基本医疗保险基金的补助</t>
  </si>
  <si>
    <t xml:space="preserve">      财政对城乡居民基本医疗保险基金的补助</t>
  </si>
  <si>
    <t xml:space="preserve">      财政对其他基本医疗保险基金的补助</t>
  </si>
  <si>
    <t xml:space="preserve">    医疗救助</t>
  </si>
  <si>
    <t>21013</t>
  </si>
  <si>
    <t xml:space="preserve">      城乡医疗救助</t>
  </si>
  <si>
    <t xml:space="preserve">      疾病应急救助</t>
  </si>
  <si>
    <t xml:space="preserve">      其他医疗救助支出</t>
  </si>
  <si>
    <t xml:space="preserve">    优抚对象医疗</t>
  </si>
  <si>
    <t>减少原因：2021年安排优抚对象医疗保障经费250万元。</t>
  </si>
  <si>
    <t>21014</t>
  </si>
  <si>
    <t xml:space="preserve">      优抚对象医疗补助</t>
  </si>
  <si>
    <t xml:space="preserve">      其他优抚对象医疗支出</t>
  </si>
  <si>
    <t xml:space="preserve">    医疗保障管理事务</t>
  </si>
  <si>
    <t>21015</t>
  </si>
  <si>
    <t xml:space="preserve">      医疗保障政策管理</t>
  </si>
  <si>
    <t xml:space="preserve">      医疗保障经办事务</t>
  </si>
  <si>
    <t xml:space="preserve">      其他医疗保障管理事务支出</t>
  </si>
  <si>
    <t xml:space="preserve">    老龄卫生健康事务</t>
  </si>
  <si>
    <t>21016</t>
  </si>
  <si>
    <t xml:space="preserve">      老龄卫生健康事务</t>
  </si>
  <si>
    <t xml:space="preserve">    其他卫生健康支出</t>
  </si>
  <si>
    <t>增加原因：安排港大深圳医院等医院补助经费6.7亿元。</t>
  </si>
  <si>
    <t>21099</t>
  </si>
  <si>
    <t xml:space="preserve">      其他卫生健康支出</t>
  </si>
  <si>
    <t>十、节能环保支出</t>
  </si>
  <si>
    <t>211</t>
  </si>
  <si>
    <t xml:space="preserve">    环境保护管理事务</t>
  </si>
  <si>
    <t>21101</t>
  </si>
  <si>
    <t xml:space="preserve">      生态环境保护宣传</t>
  </si>
  <si>
    <t xml:space="preserve">      环境保护法规、规划及标准</t>
  </si>
  <si>
    <t xml:space="preserve">      生态环境国际合作及履约</t>
  </si>
  <si>
    <t xml:space="preserve">      生态环境保护行政许可</t>
  </si>
  <si>
    <t xml:space="preserve">      应对气候变化管理事务</t>
  </si>
  <si>
    <t xml:space="preserve">      其他环境保护管理事务支出</t>
  </si>
  <si>
    <t xml:space="preserve">    环境监测与监察</t>
  </si>
  <si>
    <t>减少原因：主要是2021年一次性安排水环境自动监测站建设及智慧环保平台建设工程项目1.3亿元。</t>
  </si>
  <si>
    <t>21102</t>
  </si>
  <si>
    <t xml:space="preserve">      建设项目环评审查与监督</t>
  </si>
  <si>
    <t xml:space="preserve">      核与辐射安全监督</t>
  </si>
  <si>
    <t xml:space="preserve">      其他环境监测与监察支出</t>
  </si>
  <si>
    <t xml:space="preserve">    污染防治</t>
  </si>
  <si>
    <t>21103</t>
  </si>
  <si>
    <t xml:space="preserve">      大气</t>
  </si>
  <si>
    <t xml:space="preserve">      水体</t>
  </si>
  <si>
    <t xml:space="preserve">      噪声</t>
  </si>
  <si>
    <t xml:space="preserve">      固体废弃物与化学品</t>
  </si>
  <si>
    <t xml:space="preserve">      放射源和放射性废物监管</t>
  </si>
  <si>
    <t xml:space="preserve">      辐射</t>
  </si>
  <si>
    <t xml:space="preserve">      土壤</t>
  </si>
  <si>
    <t xml:space="preserve">      其他污染防治支出</t>
  </si>
  <si>
    <t xml:space="preserve">    自然生态保护</t>
  </si>
  <si>
    <t>21104</t>
  </si>
  <si>
    <t xml:space="preserve">      生态保护</t>
  </si>
  <si>
    <t xml:space="preserve">      农村环境保护</t>
  </si>
  <si>
    <t xml:space="preserve">      生物及物种资源保护</t>
  </si>
  <si>
    <t xml:space="preserve">      草原生态修复治理</t>
  </si>
  <si>
    <t xml:space="preserve">      自然保护地</t>
  </si>
  <si>
    <t xml:space="preserve">      其他自然生态保护支出</t>
  </si>
  <si>
    <t xml:space="preserve">    天然林保护</t>
  </si>
  <si>
    <t>21105</t>
  </si>
  <si>
    <t xml:space="preserve">      森林管护</t>
  </si>
  <si>
    <t xml:space="preserve">      社会保险补助</t>
  </si>
  <si>
    <t xml:space="preserve">      政策性社会性支出补助</t>
  </si>
  <si>
    <t xml:space="preserve">      天然林保护工程建设</t>
  </si>
  <si>
    <t xml:space="preserve">      停伐补助</t>
  </si>
  <si>
    <t xml:space="preserve">      其他天然林保护支出</t>
  </si>
  <si>
    <t xml:space="preserve">    退耕还林还草</t>
  </si>
  <si>
    <t>21106</t>
  </si>
  <si>
    <t xml:space="preserve">      退耕现金</t>
  </si>
  <si>
    <t xml:space="preserve">      退耕还林粮食折现补贴</t>
  </si>
  <si>
    <t xml:space="preserve">      退耕还林粮食费用补贴</t>
  </si>
  <si>
    <t xml:space="preserve">      退耕还林工程建设</t>
  </si>
  <si>
    <t xml:space="preserve">      其他退耕还林还草支出</t>
  </si>
  <si>
    <t xml:space="preserve">    风沙荒漠治理</t>
  </si>
  <si>
    <t>21107</t>
  </si>
  <si>
    <t xml:space="preserve">      京津风沙源治理工程建设</t>
  </si>
  <si>
    <t xml:space="preserve">      其他风沙荒漠治理支出</t>
  </si>
  <si>
    <t xml:space="preserve">    退牧还草</t>
  </si>
  <si>
    <t>21108</t>
  </si>
  <si>
    <t xml:space="preserve">      退牧还草工程建设</t>
  </si>
  <si>
    <t xml:space="preserve">      其他退牧还草支出</t>
  </si>
  <si>
    <t xml:space="preserve">    已垦草原退耕还草</t>
  </si>
  <si>
    <t xml:space="preserve">    能源节约利用</t>
  </si>
  <si>
    <t>减少原因：根据上年度实际支出进度及2022年支出需求，市本级财政安排的新能源汽车推广应用支出减少6.5亿元。</t>
  </si>
  <si>
    <t xml:space="preserve">      能源节约利用</t>
  </si>
  <si>
    <t xml:space="preserve">    污染减排</t>
  </si>
  <si>
    <t>21111</t>
  </si>
  <si>
    <t xml:space="preserve">      生态环境监测与信息</t>
  </si>
  <si>
    <t xml:space="preserve">      生态环境执法监察</t>
  </si>
  <si>
    <t xml:space="preserve">      减排专项支出</t>
  </si>
  <si>
    <t xml:space="preserve">      清洁生产专项支出</t>
  </si>
  <si>
    <t xml:space="preserve">      其他污染减排支出</t>
  </si>
  <si>
    <t xml:space="preserve">    可再生能源</t>
  </si>
  <si>
    <t>减少原因：2021年一次性安排深圳国际低碳城示范项目508万元。</t>
  </si>
  <si>
    <t xml:space="preserve">    循环经济</t>
  </si>
  <si>
    <t xml:space="preserve">    能源管理事务</t>
  </si>
  <si>
    <t>21114</t>
  </si>
  <si>
    <t xml:space="preserve">      能源预测预警</t>
  </si>
  <si>
    <t xml:space="preserve">      能源战略规划与实施</t>
  </si>
  <si>
    <t xml:space="preserve">      能源科技装备</t>
  </si>
  <si>
    <t xml:space="preserve">      能源行业管理</t>
  </si>
  <si>
    <t xml:space="preserve">      能源管理</t>
  </si>
  <si>
    <t xml:space="preserve">      石油储备发展管理</t>
  </si>
  <si>
    <t xml:space="preserve">      能源调查</t>
  </si>
  <si>
    <t xml:space="preserve">      农村电网建设</t>
  </si>
  <si>
    <t xml:space="preserve">      其他能源管理事务支出</t>
  </si>
  <si>
    <t xml:space="preserve">    其他节能环保支出</t>
  </si>
  <si>
    <t>增加原因：一是2022年财政部提前下达节能减排补助资金29亿元；二是2021年上级下达公交车运营国家补助资金11亿元，2022年暂未下达。以上增减相抵增加约18亿元。</t>
  </si>
  <si>
    <t xml:space="preserve">      其他节能环保支出</t>
  </si>
  <si>
    <t>十一、城乡社区支出</t>
  </si>
  <si>
    <t>增加原因：一是2022年政府投资计划安排全市重点区域建设资金30亿元；二是政府投资计划安排的城乡社区公共设施建设支出增加24亿元；三是2022年安排高速公路回购资金比上年减少12.5亿元。以上增减相抵增加41.5亿元。</t>
  </si>
  <si>
    <t>212</t>
  </si>
  <si>
    <t xml:space="preserve">    城乡社区管理事务</t>
  </si>
  <si>
    <t>21201</t>
  </si>
  <si>
    <t xml:space="preserve">        行政运行</t>
  </si>
  <si>
    <t xml:space="preserve">        一般行政管理事务</t>
  </si>
  <si>
    <t xml:space="preserve">        机关服务</t>
  </si>
  <si>
    <t xml:space="preserve">        城管执法</t>
  </si>
  <si>
    <t xml:space="preserve">        工程建设标准规范编制与监管</t>
  </si>
  <si>
    <t xml:space="preserve">        工程建设管理</t>
  </si>
  <si>
    <t xml:space="preserve">        市政公用行业市场监管</t>
  </si>
  <si>
    <t xml:space="preserve">        住宅建设与房地产市场监管</t>
  </si>
  <si>
    <t xml:space="preserve">        执业资格注册、资质审查</t>
  </si>
  <si>
    <t xml:space="preserve">        其他城乡社区管理事务支出</t>
  </si>
  <si>
    <t xml:space="preserve">    城乡社区规划与管理</t>
  </si>
  <si>
    <t>减少原因：2021年政府投资计划安排可视化城市空间数字平台等项目约0.3亿元，2022年不再安排。</t>
  </si>
  <si>
    <t xml:space="preserve">      城乡社区规划与管理</t>
  </si>
  <si>
    <t xml:space="preserve">    城乡社区公共设施</t>
  </si>
  <si>
    <t>21203</t>
  </si>
  <si>
    <t xml:space="preserve">        小城镇基础设施建设</t>
  </si>
  <si>
    <t xml:space="preserve">        其他城乡社区公共设施支出</t>
  </si>
  <si>
    <t xml:space="preserve">    城乡社区环境卫生</t>
  </si>
  <si>
    <t xml:space="preserve">      城乡社区环境卫生</t>
  </si>
  <si>
    <t xml:space="preserve">    建设市场管理与监督</t>
  </si>
  <si>
    <t>减少原因：主要是2021年一次性安排国家数字电子产品质量监督检验中心能力提升建设等政府投资项目。</t>
  </si>
  <si>
    <t xml:space="preserve">      建设市场管理与监督</t>
  </si>
  <si>
    <t xml:space="preserve">    其他城乡社区支出</t>
  </si>
  <si>
    <t>增加原因：2022年政府投资计划安排全市重点区域建设资金30亿元。</t>
  </si>
  <si>
    <t xml:space="preserve">      其他城乡社区支出</t>
  </si>
  <si>
    <t>十二、农林水支出</t>
  </si>
  <si>
    <t>增加原因：2022年政府投资计划安排的水利领域建设项目较上年增加14.3亿元。</t>
  </si>
  <si>
    <t>213</t>
  </si>
  <si>
    <t xml:space="preserve">    农业农村</t>
  </si>
  <si>
    <t>增加原因：一是2022年安排渔业发展补助资金1.2亿元；二是2022年中央下达农业相关转移支付资金1.2亿元；三是2022年农业食品发展领域专项及农产品监管支出安排2.4亿元。</t>
  </si>
  <si>
    <t>21301</t>
  </si>
  <si>
    <t xml:space="preserve">        事业运行</t>
  </si>
  <si>
    <t xml:space="preserve">        农垦运行</t>
  </si>
  <si>
    <t xml:space="preserve">        科技转化与推广服务</t>
  </si>
  <si>
    <t xml:space="preserve">        病虫害控制</t>
  </si>
  <si>
    <t xml:space="preserve">        农产品质量安全</t>
  </si>
  <si>
    <t xml:space="preserve">        执法监管</t>
  </si>
  <si>
    <t xml:space="preserve">        统计监测与信息服务</t>
  </si>
  <si>
    <t xml:space="preserve">        行业业务管理</t>
  </si>
  <si>
    <t xml:space="preserve">        对外交流与合作</t>
  </si>
  <si>
    <t xml:space="preserve">        防灾救灾</t>
  </si>
  <si>
    <t xml:space="preserve">        稳定农民收入补贴</t>
  </si>
  <si>
    <t xml:space="preserve">        农业结构调整补贴</t>
  </si>
  <si>
    <t xml:space="preserve">        农业生产发展</t>
  </si>
  <si>
    <t xml:space="preserve">        农村合作经济</t>
  </si>
  <si>
    <t xml:space="preserve">        农产品加工与促销</t>
  </si>
  <si>
    <t xml:space="preserve">        农村社会事业</t>
  </si>
  <si>
    <t xml:space="preserve">        农业资源保护修复与利用</t>
  </si>
  <si>
    <t xml:space="preserve">        农村道路建设</t>
  </si>
  <si>
    <t xml:space="preserve">        渔业发展</t>
  </si>
  <si>
    <t xml:space="preserve">        对高校毕业生到基层任职补助</t>
  </si>
  <si>
    <t xml:space="preserve">        农田建设</t>
  </si>
  <si>
    <t xml:space="preserve">        其他农业农村支出</t>
  </si>
  <si>
    <t xml:space="preserve">    林业和草原</t>
  </si>
  <si>
    <t>21302</t>
  </si>
  <si>
    <t xml:space="preserve">        事业机构</t>
  </si>
  <si>
    <t xml:space="preserve">        森林资源培育</t>
  </si>
  <si>
    <t xml:space="preserve">        技术推广与转化</t>
  </si>
  <si>
    <t xml:space="preserve">        森林资源管理</t>
  </si>
  <si>
    <t xml:space="preserve">        森林生态效益补偿</t>
  </si>
  <si>
    <t xml:space="preserve">        自然保护区等管理</t>
  </si>
  <si>
    <t xml:space="preserve">        动植物保护</t>
  </si>
  <si>
    <t xml:space="preserve">        湿地保护</t>
  </si>
  <si>
    <t xml:space="preserve">        执法与监督</t>
  </si>
  <si>
    <t xml:space="preserve">        防沙治沙</t>
  </si>
  <si>
    <t xml:space="preserve">        对外合作与交流</t>
  </si>
  <si>
    <t xml:space="preserve">        产业化管理</t>
  </si>
  <si>
    <t xml:space="preserve">        信息管理</t>
  </si>
  <si>
    <t xml:space="preserve">        林区公共支出</t>
  </si>
  <si>
    <t xml:space="preserve">        贷款贴息</t>
  </si>
  <si>
    <t xml:space="preserve">        成品油价格改革对林业的补贴</t>
  </si>
  <si>
    <t xml:space="preserve">        林业草原防灾减灾</t>
  </si>
  <si>
    <t xml:space="preserve">        国家公园</t>
  </si>
  <si>
    <t xml:space="preserve">        草原管理</t>
  </si>
  <si>
    <t xml:space="preserve">        其他林业和草原支出</t>
  </si>
  <si>
    <t xml:space="preserve">    水利</t>
  </si>
  <si>
    <t>增加原因：2022年政府投资计划安排的水利领域支出较上年增加14.3亿元，安排的项目主要是“珠江三角洲水资源配置工程”、“罗田水库——铁岗水库输水隧洞工程”等。</t>
  </si>
  <si>
    <t>21303</t>
  </si>
  <si>
    <t xml:space="preserve">        水利行业业务管理</t>
  </si>
  <si>
    <t xml:space="preserve">        水利工程建设</t>
  </si>
  <si>
    <t xml:space="preserve">        水利工程运行与维护</t>
  </si>
  <si>
    <t xml:space="preserve">        长江黄河等流域管理</t>
  </si>
  <si>
    <t xml:space="preserve">        水利前期工作</t>
  </si>
  <si>
    <t xml:space="preserve">        水利执法监督</t>
  </si>
  <si>
    <t xml:space="preserve">        水土保持</t>
  </si>
  <si>
    <t xml:space="preserve">        水资源节约管理与保护</t>
  </si>
  <si>
    <t xml:space="preserve">        水质监测</t>
  </si>
  <si>
    <t xml:space="preserve">        水文测报</t>
  </si>
  <si>
    <t xml:space="preserve">        防汛</t>
  </si>
  <si>
    <t xml:space="preserve">        抗旱</t>
  </si>
  <si>
    <t xml:space="preserve">        农村水利</t>
  </si>
  <si>
    <t xml:space="preserve">        水利技术推广</t>
  </si>
  <si>
    <t xml:space="preserve">        国际河流治理与管理</t>
  </si>
  <si>
    <t xml:space="preserve">        江河湖库水系综合整治</t>
  </si>
  <si>
    <t xml:space="preserve">        大中型水库移民后期扶持专项支出</t>
  </si>
  <si>
    <t xml:space="preserve">        水利安全监督</t>
  </si>
  <si>
    <t xml:space="preserve">        水利建设征地及移民支出</t>
  </si>
  <si>
    <t xml:space="preserve">        农村人畜饮水</t>
  </si>
  <si>
    <t xml:space="preserve">        南水北调工程建设</t>
  </si>
  <si>
    <t xml:space="preserve">        南水北调工程管理</t>
  </si>
  <si>
    <t xml:space="preserve">        其他水利支出</t>
  </si>
  <si>
    <t xml:space="preserve">    巩固脱贫衔接乡村振兴</t>
  </si>
  <si>
    <t>21305</t>
  </si>
  <si>
    <t xml:space="preserve">        农村基础设施建设</t>
  </si>
  <si>
    <t xml:space="preserve">        生产发展</t>
  </si>
  <si>
    <t xml:space="preserve">        社会发展</t>
  </si>
  <si>
    <t xml:space="preserve">        贷款奖补和贴息</t>
  </si>
  <si>
    <t xml:space="preserve">       “三西”农业建设专项补助</t>
  </si>
  <si>
    <t xml:space="preserve">        其他巩固脱贫衔接乡村振兴支出</t>
  </si>
  <si>
    <t xml:space="preserve">    农村综合改革</t>
  </si>
  <si>
    <t>21307</t>
  </si>
  <si>
    <t xml:space="preserve">        对村级公益事业建设的补助</t>
  </si>
  <si>
    <t xml:space="preserve">        国有农场办社会职能改革补助</t>
  </si>
  <si>
    <t xml:space="preserve">        对村民委员会和村党支部的补助</t>
  </si>
  <si>
    <t xml:space="preserve">        对村集体经济组织的补助</t>
  </si>
  <si>
    <t xml:space="preserve">        农村综合改革示范试点补助</t>
  </si>
  <si>
    <t xml:space="preserve">        其他农村综合改革支出</t>
  </si>
  <si>
    <t xml:space="preserve">    普惠金融发展支出</t>
  </si>
  <si>
    <t>增加原因：2022年安排农业保险保费补贴资金1.1亿元。</t>
  </si>
  <si>
    <t>21308</t>
  </si>
  <si>
    <t xml:space="preserve">        支持农村金融机构</t>
  </si>
  <si>
    <t xml:space="preserve">        涉农贷款增量奖励</t>
  </si>
  <si>
    <t xml:space="preserve">        农业保险保费补贴</t>
  </si>
  <si>
    <t xml:space="preserve">        创业担保贷款贴息及奖补</t>
  </si>
  <si>
    <t xml:space="preserve">        补充创业担保贷款基金</t>
  </si>
  <si>
    <t xml:space="preserve">        其他普惠金融发展支出</t>
  </si>
  <si>
    <t xml:space="preserve">    目标价格补贴</t>
  </si>
  <si>
    <t>21309</t>
  </si>
  <si>
    <t xml:space="preserve">        棉花目标价格补贴</t>
  </si>
  <si>
    <t xml:space="preserve">        其他目标价格补贴</t>
  </si>
  <si>
    <t xml:space="preserve">    其他农林水支出</t>
  </si>
  <si>
    <t>增加原因：2022年中央下达成品油价格调整对渔业的补助0.2亿元。</t>
  </si>
  <si>
    <t>21399</t>
  </si>
  <si>
    <t xml:space="preserve">        化解其他公益性乡村债务支出</t>
  </si>
  <si>
    <t xml:space="preserve">        其他农林水支出</t>
  </si>
  <si>
    <t>十三、交通运输支出</t>
  </si>
  <si>
    <t>增加原因：一是2022年政府投资安排的综合车场工程以及妈湾跨海通道、深中通道等项目较上年增加48亿元。二是交通领域专项资金政策实施细则未印发，经费暂不安排，减少约9.9亿元。增减相抵后增加约38.1亿元。</t>
  </si>
  <si>
    <t>214</t>
  </si>
  <si>
    <t xml:space="preserve">    公路水路运输</t>
  </si>
  <si>
    <t>增加原因：一是2022年政府投资安排的妈湾跨海通道、深中通道等项目较上年增加约34.2亿元；
二是交通领域现代物流业专项资金、港航业专项资金政策实施细则未印发，经费暂不安排，减少5.1亿元；
三是深圳港铜鼓航道及西部港区公共航道常年维护性疏浚项目费用减少约3.5亿元。增减相抵后增加25.6亿元。</t>
  </si>
  <si>
    <t>21401</t>
  </si>
  <si>
    <t xml:space="preserve">        公路建设</t>
  </si>
  <si>
    <t xml:space="preserve">        公路养护</t>
  </si>
  <si>
    <t xml:space="preserve">        交通运输信息化建设</t>
  </si>
  <si>
    <t xml:space="preserve">        公路和运输安全</t>
  </si>
  <si>
    <t xml:space="preserve">        公路还贷专项</t>
  </si>
  <si>
    <t xml:space="preserve">        公路运输管理</t>
  </si>
  <si>
    <t xml:space="preserve">        公路和运输技术标准化建设</t>
  </si>
  <si>
    <t xml:space="preserve">        港口设施</t>
  </si>
  <si>
    <t xml:space="preserve">        航道维护</t>
  </si>
  <si>
    <t xml:space="preserve">        船舶检验</t>
  </si>
  <si>
    <t xml:space="preserve">        救助打捞</t>
  </si>
  <si>
    <t xml:space="preserve">        内河运输</t>
  </si>
  <si>
    <t xml:space="preserve">        远洋运输</t>
  </si>
  <si>
    <t xml:space="preserve">        海事管理</t>
  </si>
  <si>
    <t xml:space="preserve">        航标事业发展支出</t>
  </si>
  <si>
    <t xml:space="preserve">        水路运输管理支出</t>
  </si>
  <si>
    <t xml:space="preserve">        口岸建设</t>
  </si>
  <si>
    <t xml:space="preserve">        取消政府还贷二级公路收费专项支出</t>
  </si>
  <si>
    <t xml:space="preserve">        其他公路水路运输支出</t>
  </si>
  <si>
    <t xml:space="preserve">    铁路运输</t>
  </si>
  <si>
    <t>增加原因：2022年政府投资安排的城际铁路建设项目较上年增加。</t>
  </si>
  <si>
    <t>21402</t>
  </si>
  <si>
    <t xml:space="preserve">        铁路路网建设</t>
  </si>
  <si>
    <t xml:space="preserve">        铁路还贷专项</t>
  </si>
  <si>
    <t xml:space="preserve">        铁路安全</t>
  </si>
  <si>
    <t xml:space="preserve">        铁路专项运输</t>
  </si>
  <si>
    <t xml:space="preserve">        行业监管</t>
  </si>
  <si>
    <t xml:space="preserve">        其他铁路运输支出</t>
  </si>
  <si>
    <t xml:space="preserve">    民用航空运输</t>
  </si>
  <si>
    <t>减少原因：交通领域民航业专项资金政策实施细则未印发，经费暂不安排，减少4.8亿元。</t>
  </si>
  <si>
    <t>21403</t>
  </si>
  <si>
    <t xml:space="preserve">        机场建设</t>
  </si>
  <si>
    <t xml:space="preserve">        空管系统建设</t>
  </si>
  <si>
    <t xml:space="preserve">        民航还贷专项支出</t>
  </si>
  <si>
    <t xml:space="preserve">        民用航空安全</t>
  </si>
  <si>
    <t xml:space="preserve">        民航专项运输</t>
  </si>
  <si>
    <t xml:space="preserve">        其他民用航空运输支出</t>
  </si>
  <si>
    <t xml:space="preserve">    成品油价格改革对交通运输的补贴</t>
  </si>
  <si>
    <t>21404</t>
  </si>
  <si>
    <t xml:space="preserve">        对城市公交的补贴</t>
  </si>
  <si>
    <t xml:space="preserve">        对农村道路客运的补贴</t>
  </si>
  <si>
    <t xml:space="preserve">        对出租车的补贴</t>
  </si>
  <si>
    <t xml:space="preserve">        成品油价格改革补贴其他支出</t>
  </si>
  <si>
    <t xml:space="preserve">    邮政业支出</t>
  </si>
  <si>
    <t>21405</t>
  </si>
  <si>
    <t xml:space="preserve">        邮政普遍服务与特殊服务</t>
  </si>
  <si>
    <t xml:space="preserve">        其他邮政业支出</t>
  </si>
  <si>
    <t xml:space="preserve">    车辆购置税支出</t>
  </si>
  <si>
    <t>21406</t>
  </si>
  <si>
    <t xml:space="preserve">        车辆购置税用于公路等基础设施建设支出</t>
  </si>
  <si>
    <t xml:space="preserve">        车辆购置税用于农村公路建设支出</t>
  </si>
  <si>
    <t xml:space="preserve">        车辆购置税用于老旧汽车报废更新补贴</t>
  </si>
  <si>
    <t xml:space="preserve">        车辆购置税其他支出</t>
  </si>
  <si>
    <t xml:space="preserve">    其他交通运输支出</t>
  </si>
  <si>
    <t>增加原因：2022年政府投资安排的综合车场工程等工程建设较上年增加约16.5亿元。</t>
  </si>
  <si>
    <t>21499</t>
  </si>
  <si>
    <t xml:space="preserve">        公共交通运营补助</t>
  </si>
  <si>
    <t xml:space="preserve">        其他交通运输支出</t>
  </si>
  <si>
    <t>十四、资源勘探工业信息等支出</t>
  </si>
  <si>
    <t>增加原因：2022年安排工业园区供电环境综合升级改造补贴资金28.5亿元。</t>
  </si>
  <si>
    <t>215</t>
  </si>
  <si>
    <t xml:space="preserve">    资源勘探开发</t>
  </si>
  <si>
    <t>21501</t>
  </si>
  <si>
    <t xml:space="preserve">        煤炭勘探开采和洗选</t>
  </si>
  <si>
    <t xml:space="preserve">        石油和天然气勘探开采</t>
  </si>
  <si>
    <t xml:space="preserve">        黑色金属矿勘探和采选</t>
  </si>
  <si>
    <t xml:space="preserve">        有色金属矿勘探和采选</t>
  </si>
  <si>
    <t xml:space="preserve">        非金属矿勘探和采选</t>
  </si>
  <si>
    <t xml:space="preserve">        其他资源勘探业支出</t>
  </si>
  <si>
    <t xml:space="preserve">    制造业</t>
  </si>
  <si>
    <t>21502</t>
  </si>
  <si>
    <t xml:space="preserve">        纺织业</t>
  </si>
  <si>
    <t xml:space="preserve">        医药制造业</t>
  </si>
  <si>
    <t xml:space="preserve">        非金属矿物制品业</t>
  </si>
  <si>
    <t xml:space="preserve">        通信设备、计算机及其他电子设备制造业</t>
  </si>
  <si>
    <t xml:space="preserve">        交通运输设备制造业</t>
  </si>
  <si>
    <t xml:space="preserve">        电气机械及器材制造业</t>
  </si>
  <si>
    <t xml:space="preserve">        工艺品及其他制造业</t>
  </si>
  <si>
    <t xml:space="preserve">        石油加工、炼焦及核燃料加工业</t>
  </si>
  <si>
    <t xml:space="preserve">        化学原料及化学制品制造业</t>
  </si>
  <si>
    <t xml:space="preserve">        黑色金属冶炼及压延加工业</t>
  </si>
  <si>
    <t xml:space="preserve">        有色金属冶炼及压延加工业</t>
  </si>
  <si>
    <t xml:space="preserve">        其他制造业支出</t>
  </si>
  <si>
    <t xml:space="preserve">    建筑业</t>
  </si>
  <si>
    <t>21503</t>
  </si>
  <si>
    <t xml:space="preserve">        其他建筑业支出</t>
  </si>
  <si>
    <t xml:space="preserve">    工业和信息产业监管</t>
  </si>
  <si>
    <t>增加原因：2022年安排制造业高质量发展领域专项资金7.2亿元。</t>
  </si>
  <si>
    <t>21505</t>
  </si>
  <si>
    <t xml:space="preserve">        战备应急</t>
  </si>
  <si>
    <t xml:space="preserve">        专用通信</t>
  </si>
  <si>
    <t xml:space="preserve">        无线电及信息通信监管</t>
  </si>
  <si>
    <t xml:space="preserve">        工程建设及运行维护</t>
  </si>
  <si>
    <t xml:space="preserve">        产业发展</t>
  </si>
  <si>
    <t xml:space="preserve">        其他工业和信息产业监管支出</t>
  </si>
  <si>
    <t xml:space="preserve">    国有资产监管</t>
  </si>
  <si>
    <t>21507</t>
  </si>
  <si>
    <t xml:space="preserve">        国有企业监事会专项</t>
  </si>
  <si>
    <t xml:space="preserve">        中央企业专项管理</t>
  </si>
  <si>
    <t xml:space="preserve">        其他国有资产监管支出</t>
  </si>
  <si>
    <t xml:space="preserve">    支持中小企业发展和管理支出</t>
  </si>
  <si>
    <t>减少原因：2021年一次性安排抗疫贷款贴息2.5亿元。</t>
  </si>
  <si>
    <t>21508</t>
  </si>
  <si>
    <t xml:space="preserve">        科技型中小企业技术创新基金</t>
  </si>
  <si>
    <t xml:space="preserve">        中小企业发展专项</t>
  </si>
  <si>
    <t xml:space="preserve">        减免房租补贴</t>
  </si>
  <si>
    <t xml:space="preserve">        其他支持中小企业发展和管理支出</t>
  </si>
  <si>
    <t xml:space="preserve">    其他资源勘探工业信息等支出</t>
  </si>
  <si>
    <t>减少原因：2021年一次性安排5G基站用电降成本补贴3亿元、深圳燃气集团产能转移补助1亿元。</t>
  </si>
  <si>
    <t>21599</t>
  </si>
  <si>
    <t xml:space="preserve">        黄金事务</t>
  </si>
  <si>
    <t xml:space="preserve">        技术改造支出</t>
  </si>
  <si>
    <t xml:space="preserve">        中药材扶持资金支出</t>
  </si>
  <si>
    <t xml:space="preserve">        重点产业振兴和技术改造项目贷款贴息</t>
  </si>
  <si>
    <t xml:space="preserve">        其他资源勘探工业信息等支出</t>
  </si>
  <si>
    <t>十五、商业服务业等支出</t>
  </si>
  <si>
    <t>216</t>
  </si>
  <si>
    <t xml:space="preserve">    商业流通事务</t>
  </si>
  <si>
    <t>减少原因：一是2021年政府投资计划安排智慧市场监管平台建设等项目5400万元，2022年不再安排；二是2021年安排上级下达的中央财政服务业发展资金3000万元，2022年未安排。</t>
  </si>
  <si>
    <t>21602</t>
  </si>
  <si>
    <t xml:space="preserve">        食品流通安全补贴</t>
  </si>
  <si>
    <t xml:space="preserve">        市场监测及信息管理</t>
  </si>
  <si>
    <t xml:space="preserve">        民贸企业补贴</t>
  </si>
  <si>
    <t xml:space="preserve">        民贸民品贷款贴息</t>
  </si>
  <si>
    <t xml:space="preserve">        其他商业流通事务支出</t>
  </si>
  <si>
    <t xml:space="preserve">    涉外发展服务支出</t>
  </si>
  <si>
    <t>21606</t>
  </si>
  <si>
    <t xml:space="preserve">        外商投资环境建设补助资金</t>
  </si>
  <si>
    <t xml:space="preserve">        其他涉外发展服务支出</t>
  </si>
  <si>
    <t xml:space="preserve">    其他商业服务业等支出</t>
  </si>
  <si>
    <t>21699</t>
  </si>
  <si>
    <t xml:space="preserve">        服务业基础设施建设</t>
  </si>
  <si>
    <t xml:space="preserve">        其他商业服务业等支出</t>
  </si>
  <si>
    <t>十六、金融支出</t>
  </si>
  <si>
    <t>217</t>
  </si>
  <si>
    <t xml:space="preserve">    金融部门行政支出</t>
  </si>
  <si>
    <t>增加原因：主要是受宏观政策调控、经济下行压力加大等多因素叠加影响，金融风险事项增多，风险防控经费较2021年增加。</t>
  </si>
  <si>
    <t>21701</t>
  </si>
  <si>
    <t xml:space="preserve">        安全防卫</t>
  </si>
  <si>
    <t xml:space="preserve">        金融部门其他行政支出</t>
  </si>
  <si>
    <t xml:space="preserve">    金融部门监管支出</t>
  </si>
  <si>
    <t>21702</t>
  </si>
  <si>
    <t xml:space="preserve">        重点金融机构监管</t>
  </si>
  <si>
    <t xml:space="preserve">        金融部门其他监管支出</t>
  </si>
  <si>
    <t xml:space="preserve">    金融发展支出</t>
  </si>
  <si>
    <t>21703</t>
  </si>
  <si>
    <t xml:space="preserve">        政策性银行亏损补贴</t>
  </si>
  <si>
    <t xml:space="preserve">        利息费用补贴支出</t>
  </si>
  <si>
    <t xml:space="preserve">        补充资本金</t>
  </si>
  <si>
    <t xml:space="preserve">        风险基金补助</t>
  </si>
  <si>
    <t xml:space="preserve">        其他金融发展支出</t>
  </si>
  <si>
    <t xml:space="preserve">    其他金融支出</t>
  </si>
  <si>
    <t>减少原因：2021年安排金融企业一次性落户奖励经费0.5亿元。</t>
  </si>
  <si>
    <t>21799</t>
  </si>
  <si>
    <t xml:space="preserve">        重点企业贷款贴息</t>
  </si>
  <si>
    <t xml:space="preserve">        其他金融支出</t>
  </si>
  <si>
    <t>十七、援助其他地区支出</t>
  </si>
  <si>
    <t>减少原因：根据中办、国办印发的《关于调整完善土地出让收入使用范围优先支持乡村振兴的意见》等有关要求，援助其他地区支出由一般公共预算调整为政府性基金预算中安排。市本级在政府性基金预算中安排援助其他地区支出48.3亿元，较2021年预算增长23.5%。</t>
  </si>
  <si>
    <t>219</t>
  </si>
  <si>
    <t xml:space="preserve">    一般公共服务</t>
  </si>
  <si>
    <t xml:space="preserve">    教育</t>
  </si>
  <si>
    <t xml:space="preserve">    文化旅游体育与传媒</t>
  </si>
  <si>
    <t xml:space="preserve">    卫生健康</t>
  </si>
  <si>
    <t xml:space="preserve">    节能环保</t>
  </si>
  <si>
    <t xml:space="preserve">    交通运输</t>
  </si>
  <si>
    <t xml:space="preserve">    住房保障</t>
  </si>
  <si>
    <t xml:space="preserve">    其他支出</t>
  </si>
  <si>
    <t>减少原因：根据中办、国办印发的《关于调整完善土地出让收入使用范围优先支持乡村振兴的意见》等有关要求，援助其他地区支出由一般公共预算调整为政府性基金预算中安排。市本级在政府性基金预算中安排援助其他地区支出48.3亿元，比2021年预算增长23.5%。</t>
  </si>
  <si>
    <t>十八、自然资源海洋气象等支出</t>
  </si>
  <si>
    <t>220</t>
  </si>
  <si>
    <t xml:space="preserve">    自然资源事务</t>
  </si>
  <si>
    <t>22001</t>
  </si>
  <si>
    <t xml:space="preserve">        自然资源规划及管理</t>
  </si>
  <si>
    <t xml:space="preserve">        自然资源利用与保护</t>
  </si>
  <si>
    <t xml:space="preserve">        自然资源社会公益服务</t>
  </si>
  <si>
    <t xml:space="preserve">        自然资源行业业务管理</t>
  </si>
  <si>
    <t xml:space="preserve">        自然资源调查与确权登记</t>
  </si>
  <si>
    <t xml:space="preserve">        土地资源储备支出</t>
  </si>
  <si>
    <t xml:space="preserve">        地质矿产资源与环境调查</t>
  </si>
  <si>
    <t xml:space="preserve">        地质勘查与矿产资源管理</t>
  </si>
  <si>
    <t xml:space="preserve">        地质转产项目财政贴息</t>
  </si>
  <si>
    <t xml:space="preserve">        国外风险勘查</t>
  </si>
  <si>
    <t xml:space="preserve">        地质勘查基金（周转金）支出</t>
  </si>
  <si>
    <t xml:space="preserve">        海域与海岛管理</t>
  </si>
  <si>
    <t xml:space="preserve">        自然资源国际合作与海洋权益维护</t>
  </si>
  <si>
    <t xml:space="preserve">        自然资源卫星</t>
  </si>
  <si>
    <t xml:space="preserve">        极地考察</t>
  </si>
  <si>
    <t xml:space="preserve">        深海调查与资源开发</t>
  </si>
  <si>
    <t xml:space="preserve">        海港航标维护</t>
  </si>
  <si>
    <t xml:space="preserve">        海水淡化</t>
  </si>
  <si>
    <t xml:space="preserve">        无居民海岛使用金支出</t>
  </si>
  <si>
    <t xml:space="preserve">        海洋战略规划与预警监测</t>
  </si>
  <si>
    <t xml:space="preserve">        基础测绘与地理信息监管</t>
  </si>
  <si>
    <t xml:space="preserve">        其他自然资源事务支出</t>
  </si>
  <si>
    <t xml:space="preserve">    气象事务</t>
  </si>
  <si>
    <t>减少原因：2022年政府投资计划安排的“深圳市空天地一体化大气观测网建设项目”较上年减少0.63亿元。</t>
  </si>
  <si>
    <t>22005</t>
  </si>
  <si>
    <t xml:space="preserve">        气象事业机构</t>
  </si>
  <si>
    <t xml:space="preserve">        气象探测</t>
  </si>
  <si>
    <t xml:space="preserve">        气象信息传输及管理</t>
  </si>
  <si>
    <t xml:space="preserve">        气象预报预测</t>
  </si>
  <si>
    <t xml:space="preserve">        气象服务</t>
  </si>
  <si>
    <t xml:space="preserve">        气象装备保障维护</t>
  </si>
  <si>
    <t xml:space="preserve">        气象基础设施建设与维修</t>
  </si>
  <si>
    <t xml:space="preserve">        气象卫星</t>
  </si>
  <si>
    <t xml:space="preserve">        气象法规与标准</t>
  </si>
  <si>
    <t xml:space="preserve">        气象资金审计稽查</t>
  </si>
  <si>
    <t xml:space="preserve">        其他气象事务支出</t>
  </si>
  <si>
    <t xml:space="preserve">    其他自然资源海洋气象等支出</t>
  </si>
  <si>
    <t>十九、住房保障支出</t>
  </si>
  <si>
    <t>221</t>
  </si>
  <si>
    <t xml:space="preserve">    保障性安居工程支出</t>
  </si>
  <si>
    <t>减少原因：深圳市入围国家第一批中央财政支持住房租赁市场发展试点城市，试点期三年，每年可获中央财政专项试点资金8亿。2021年预算安排中央财政下达的2019年、2020年两年试点资金，2022年预算仅安排中央财政下达的2021年试点资金，造成支出减少8亿元。</t>
  </si>
  <si>
    <t>22101</t>
  </si>
  <si>
    <t xml:space="preserve">        廉租住房</t>
  </si>
  <si>
    <t xml:space="preserve">        沉陷区治理</t>
  </si>
  <si>
    <t xml:space="preserve">        棚户区改造</t>
  </si>
  <si>
    <t xml:space="preserve">        少数民族地区游牧民定居工程</t>
  </si>
  <si>
    <t xml:space="preserve">        农村危房改造</t>
  </si>
  <si>
    <t xml:space="preserve">        公共租赁住房</t>
  </si>
  <si>
    <t xml:space="preserve">        保障性住房租金补贴</t>
  </si>
  <si>
    <t xml:space="preserve">        老旧小区改造</t>
  </si>
  <si>
    <t xml:space="preserve">        住房租赁市场发展</t>
  </si>
  <si>
    <t xml:space="preserve">        其他保障性安居工程支出</t>
  </si>
  <si>
    <t xml:space="preserve">    住房改革支出</t>
  </si>
  <si>
    <t>22102</t>
  </si>
  <si>
    <t xml:space="preserve">        住房公积金</t>
  </si>
  <si>
    <t xml:space="preserve">        提租补贴</t>
  </si>
  <si>
    <t xml:space="preserve">        购房补贴</t>
  </si>
  <si>
    <t xml:space="preserve">    城乡社区住宅</t>
  </si>
  <si>
    <t>22103</t>
  </si>
  <si>
    <t xml:space="preserve">        公有住房建设和维修改造支出</t>
  </si>
  <si>
    <t xml:space="preserve">        住房公积金管理</t>
  </si>
  <si>
    <t xml:space="preserve">        其他城乡社区住宅支出</t>
  </si>
  <si>
    <t>二十、粮油物资储备支出</t>
  </si>
  <si>
    <t>222</t>
  </si>
  <si>
    <t xml:space="preserve">    粮油物资事务</t>
  </si>
  <si>
    <t>22201</t>
  </si>
  <si>
    <t xml:space="preserve">        财务和审计支出</t>
  </si>
  <si>
    <t xml:space="preserve">        信息统计</t>
  </si>
  <si>
    <t xml:space="preserve">        专项业务活动</t>
  </si>
  <si>
    <t xml:space="preserve">        国家粮油差价补贴</t>
  </si>
  <si>
    <t xml:space="preserve">        粮食财务挂账利息补贴</t>
  </si>
  <si>
    <t xml:space="preserve">        粮食财务挂账消化款</t>
  </si>
  <si>
    <t xml:space="preserve">        处理陈化粮补贴</t>
  </si>
  <si>
    <t xml:space="preserve">        粮食风险基金</t>
  </si>
  <si>
    <t xml:space="preserve">        粮油市场调控专项资金</t>
  </si>
  <si>
    <t xml:space="preserve">        设施建设</t>
  </si>
  <si>
    <t xml:space="preserve">        设施安全</t>
  </si>
  <si>
    <t xml:space="preserve">        物资保管保养</t>
  </si>
  <si>
    <t xml:space="preserve">        其他粮油物资事务支出</t>
  </si>
  <si>
    <t xml:space="preserve">    能源储备</t>
  </si>
  <si>
    <t>22203</t>
  </si>
  <si>
    <t xml:space="preserve">        石油储备</t>
  </si>
  <si>
    <t xml:space="preserve">        天然铀能源储备</t>
  </si>
  <si>
    <t xml:space="preserve">        煤炭储备</t>
  </si>
  <si>
    <t xml:space="preserve">        成品油储备</t>
  </si>
  <si>
    <t xml:space="preserve">        其他能源储备支出</t>
  </si>
  <si>
    <t xml:space="preserve">    粮油储备</t>
  </si>
  <si>
    <t>22204</t>
  </si>
  <si>
    <t xml:space="preserve">        储备粮油补贴</t>
  </si>
  <si>
    <t xml:space="preserve">        储备粮油差价补贴</t>
  </si>
  <si>
    <t xml:space="preserve">        储备粮（油）库建设</t>
  </si>
  <si>
    <t xml:space="preserve">        最低收购价政策支出</t>
  </si>
  <si>
    <t xml:space="preserve">        其他粮油储备支出</t>
  </si>
  <si>
    <t xml:space="preserve">    重要商品储备</t>
  </si>
  <si>
    <t>增加原因：2022年救灾物资储备经费增加800万元。</t>
  </si>
  <si>
    <t>22205</t>
  </si>
  <si>
    <t xml:space="preserve">        棉花储备</t>
  </si>
  <si>
    <t xml:space="preserve">        食糖储备</t>
  </si>
  <si>
    <t xml:space="preserve">        肉类储备</t>
  </si>
  <si>
    <t xml:space="preserve">        化肥储备</t>
  </si>
  <si>
    <t xml:space="preserve">        农药储备</t>
  </si>
  <si>
    <t xml:space="preserve">        边销茶储备</t>
  </si>
  <si>
    <t xml:space="preserve">        羊毛储备</t>
  </si>
  <si>
    <t xml:space="preserve">        医药储备</t>
  </si>
  <si>
    <t xml:space="preserve">        食盐储备</t>
  </si>
  <si>
    <t xml:space="preserve">        战略物资储备</t>
  </si>
  <si>
    <t xml:space="preserve">        应急物资储备</t>
  </si>
  <si>
    <t xml:space="preserve">        其他重要商品储备支出</t>
  </si>
  <si>
    <t>二十一、灾害防治及应急管理支出</t>
  </si>
  <si>
    <t>减少原因：一是2021年安排消防装备更新补充二期等项目4.3亿元；二是2021年安排安全研究院保障资金1.5亿元，因政策到期2022年不再安排。</t>
  </si>
  <si>
    <t>224</t>
  </si>
  <si>
    <t xml:space="preserve">    应急管理事务</t>
  </si>
  <si>
    <t>减少原因：2021年安排安全研究院保障资金1.5亿元，因政策到期2022年不再安排。</t>
  </si>
  <si>
    <t>22401</t>
  </si>
  <si>
    <t xml:space="preserve">       行政运行</t>
  </si>
  <si>
    <t xml:space="preserve">       一般行政管理事务</t>
  </si>
  <si>
    <t xml:space="preserve">       机关服务</t>
  </si>
  <si>
    <t xml:space="preserve">       灾害风险防治</t>
  </si>
  <si>
    <t xml:space="preserve">       国务院安委会专项</t>
  </si>
  <si>
    <t xml:space="preserve">       安全监管</t>
  </si>
  <si>
    <t xml:space="preserve">       安全生产基础</t>
  </si>
  <si>
    <t xml:space="preserve">       应急救援</t>
  </si>
  <si>
    <t xml:space="preserve">       应急管理</t>
  </si>
  <si>
    <t xml:space="preserve">       事业运行</t>
  </si>
  <si>
    <t xml:space="preserve">       其他应急管理支出</t>
  </si>
  <si>
    <t xml:space="preserve">    消防救援事务</t>
  </si>
  <si>
    <t>减少原因：2021年安排消防装备更新补充二期等项目4.3亿元。</t>
  </si>
  <si>
    <t>22402</t>
  </si>
  <si>
    <t xml:space="preserve">       一般行政管理实务</t>
  </si>
  <si>
    <t xml:space="preserve">       消防应急救援</t>
  </si>
  <si>
    <t xml:space="preserve">       其他消防救援事务支出</t>
  </si>
  <si>
    <t xml:space="preserve">    森林消防事务</t>
  </si>
  <si>
    <t>22403</t>
  </si>
  <si>
    <t xml:space="preserve">       森林消防应急救援</t>
  </si>
  <si>
    <t xml:space="preserve">       其他森林消防事务支出</t>
  </si>
  <si>
    <t xml:space="preserve">    矿山安全</t>
  </si>
  <si>
    <t>22404</t>
  </si>
  <si>
    <t xml:space="preserve">       矿山安全监察事务</t>
  </si>
  <si>
    <t xml:space="preserve">       矿山应急救援事务</t>
  </si>
  <si>
    <t xml:space="preserve">       其他矿山安全支出</t>
  </si>
  <si>
    <t xml:space="preserve">    地震事务</t>
  </si>
  <si>
    <t>22405</t>
  </si>
  <si>
    <t xml:space="preserve">       地震监测</t>
  </si>
  <si>
    <t xml:space="preserve">       地震预测预报</t>
  </si>
  <si>
    <t xml:space="preserve">       地震灾害预防</t>
  </si>
  <si>
    <t xml:space="preserve">       地震应急救援</t>
  </si>
  <si>
    <t xml:space="preserve">       地震环境探察</t>
  </si>
  <si>
    <t xml:space="preserve">       防震减灾信息管理</t>
  </si>
  <si>
    <t xml:space="preserve">       防震减灾基础管理</t>
  </si>
  <si>
    <t xml:space="preserve">       地震事业机构</t>
  </si>
  <si>
    <t xml:space="preserve">       其他地震事务支出</t>
  </si>
  <si>
    <t xml:space="preserve">    自然灾害防治</t>
  </si>
  <si>
    <t>22406</t>
  </si>
  <si>
    <t xml:space="preserve">       地质灾害防治</t>
  </si>
  <si>
    <t xml:space="preserve">       森林草原防灾减灾</t>
  </si>
  <si>
    <t xml:space="preserve">       其他自然灾害防治支出</t>
  </si>
  <si>
    <t xml:space="preserve">    自然灾害救灾及恢复重建支出</t>
  </si>
  <si>
    <t>22407</t>
  </si>
  <si>
    <t xml:space="preserve">       自然灾害救灾补助</t>
  </si>
  <si>
    <t xml:space="preserve">       自然灾害灾后重建补助</t>
  </si>
  <si>
    <t xml:space="preserve">       其他自然灾害救灾及恢复重建支出</t>
  </si>
  <si>
    <t xml:space="preserve">    其他灾害防治及应急管理支出</t>
  </si>
  <si>
    <t xml:space="preserve">      其他灾害防治及应急管理支出</t>
  </si>
  <si>
    <t>二十二、预备费</t>
  </si>
  <si>
    <t>二十三、债务付息支出</t>
  </si>
  <si>
    <t>减少原因：根据2022年地方政府债券付息实际需求安排相关经费，经费规模较上年有所减少。</t>
  </si>
  <si>
    <t>232</t>
  </si>
  <si>
    <t xml:space="preserve">    地方政府一般债务付息支出</t>
  </si>
  <si>
    <t>23203</t>
  </si>
  <si>
    <t xml:space="preserve">        地方政府一般债券付息支出</t>
  </si>
  <si>
    <t xml:space="preserve">        地方政府向外国政府借款付息支出</t>
  </si>
  <si>
    <t xml:space="preserve">        地方政府向国际组织借款付息支出</t>
  </si>
  <si>
    <t xml:space="preserve">        地方政府其他一般债务付息支出</t>
  </si>
  <si>
    <t>减少原因：2021年一次性安排地方政府其他一般债务付息支出1000万元，2022年无相关支出需求。</t>
  </si>
  <si>
    <t>二十四、债务发行费用支出</t>
  </si>
  <si>
    <t>233</t>
  </si>
  <si>
    <t xml:space="preserve">    地方政府一般债务发行费用支出</t>
  </si>
  <si>
    <t>二十五、其他支出</t>
  </si>
  <si>
    <t>相关资金主要用于：一是为保障年度预算执行过程中可能出现的新增支出，预留相关经费30亿元；二是政府投资计划安排的前期费等项目28亿元。
减少原因：2022年市本级政府投资计划安排的政府投资项目前期工作经费等减少7亿元。</t>
  </si>
  <si>
    <t>229</t>
  </si>
  <si>
    <t xml:space="preserve">    年初预留</t>
  </si>
  <si>
    <t>减少原因：2022年政府投资计划安排的政府投资项目前期工作经费等较上年减少7亿元。</t>
  </si>
  <si>
    <t xml:space="preserve">      年初预留</t>
  </si>
  <si>
    <t xml:space="preserve">      其他支出</t>
  </si>
  <si>
    <t>一般公共预算 表三</t>
  </si>
  <si>
    <t>深圳市2022年本级一般公共预算收支平衡表</t>
  </si>
  <si>
    <t>收入</t>
  </si>
  <si>
    <t>支出</t>
  </si>
  <si>
    <t>预算数</t>
  </si>
  <si>
    <t>本级收入合计</t>
  </si>
  <si>
    <t>本级支出合计</t>
  </si>
  <si>
    <t>转移性收入</t>
  </si>
  <si>
    <t>转移性支出</t>
  </si>
  <si>
    <t xml:space="preserve">  上级补助收入</t>
  </si>
  <si>
    <t xml:space="preserve">  补助下级支出</t>
  </si>
  <si>
    <t xml:space="preserve">    返还性收入</t>
  </si>
  <si>
    <t xml:space="preserve">      所得税基数返还收入 </t>
  </si>
  <si>
    <t xml:space="preserve">      成品油税费改革税收返还收入</t>
  </si>
  <si>
    <t xml:space="preserve">      增值税税收返还收入</t>
  </si>
  <si>
    <t xml:space="preserve">      消费税税收返还收入</t>
  </si>
  <si>
    <t xml:space="preserve">      增值税“五五分享”税收返还收入</t>
  </si>
  <si>
    <t xml:space="preserve">      其他返还性收入</t>
  </si>
  <si>
    <t xml:space="preserve">    一般性转移支付收入</t>
  </si>
  <si>
    <t xml:space="preserve">      体制补助收入</t>
  </si>
  <si>
    <t xml:space="preserve">      均衡性转移支付收入</t>
  </si>
  <si>
    <t xml:space="preserve">      县级基本财力保障机制奖补资金收入</t>
  </si>
  <si>
    <t xml:space="preserve">      结算补助收入</t>
  </si>
  <si>
    <t xml:space="preserve">      资源枯竭型城市转移支付补助收入</t>
  </si>
  <si>
    <t xml:space="preserve">      企业事业单位划转补助收入</t>
  </si>
  <si>
    <t xml:space="preserve">      产粮（油）大县奖励资金收入</t>
  </si>
  <si>
    <t xml:space="preserve">      重点生态功能区转移支付收入</t>
  </si>
  <si>
    <t xml:space="preserve">      固定数额补助收入</t>
  </si>
  <si>
    <t xml:space="preserve">      革命老区转移支付收入</t>
  </si>
  <si>
    <t xml:space="preserve">      民族地区转移支付收入</t>
  </si>
  <si>
    <t xml:space="preserve">      边境地区转移支付收入</t>
  </si>
  <si>
    <t xml:space="preserve">      贫困地区转移支付收入</t>
  </si>
  <si>
    <t xml:space="preserve">      一般公共服务共同财政事权转移支付收入</t>
  </si>
  <si>
    <t xml:space="preserve">      外交共同财政事权转移支付收入</t>
  </si>
  <si>
    <t xml:space="preserve">      国防共同财政事权转移支付收入</t>
  </si>
  <si>
    <t xml:space="preserve">      公共安全共同财政事权转移支付收入</t>
  </si>
  <si>
    <t xml:space="preserve">      教育共同财政事权转移支付收入</t>
  </si>
  <si>
    <t xml:space="preserve">      科学技术共同财政事权转移支付收入</t>
  </si>
  <si>
    <t xml:space="preserve">      文化旅游体育与传媒共同财政事权转移支付收入</t>
  </si>
  <si>
    <t xml:space="preserve">      社会保障和就业共同财政事权转移支付收入</t>
  </si>
  <si>
    <t xml:space="preserve">      医疗卫生共同财政事权转移支付收入</t>
  </si>
  <si>
    <t xml:space="preserve">      节能环保共同财政事权转移支付收入</t>
  </si>
  <si>
    <t xml:space="preserve">      城乡社区共同财政事权转移支付收入</t>
  </si>
  <si>
    <t xml:space="preserve">      农林水共同财政事权转移支付收入</t>
  </si>
  <si>
    <t xml:space="preserve">      交通运输共同财政事权转移支付收入</t>
  </si>
  <si>
    <t xml:space="preserve">      资源勘探工业信息等共同财政事权转移支付收入</t>
  </si>
  <si>
    <t xml:space="preserve">      商业服务业等共同财政事权转移支付收入</t>
  </si>
  <si>
    <t xml:space="preserve">      金融共同财政事权转移支付收入</t>
  </si>
  <si>
    <t xml:space="preserve">      自然资源海洋气象等共同财政事权转移支付收入</t>
  </si>
  <si>
    <t xml:space="preserve">      住房保障共同财政事权转移支付收入</t>
  </si>
  <si>
    <t xml:space="preserve">      粮油物资储备共同财政事权转移支付收入</t>
  </si>
  <si>
    <t xml:space="preserve">      灾害防治及应急管理共同财政事权转移支付收入</t>
  </si>
  <si>
    <t xml:space="preserve">      其他共同财政事权转移支付收入</t>
  </si>
  <si>
    <t xml:space="preserve">      其他一般性转移支付收入</t>
  </si>
  <si>
    <t xml:space="preserve">    专项转移支付收入</t>
  </si>
  <si>
    <t xml:space="preserve">      一般公共服务</t>
  </si>
  <si>
    <t xml:space="preserve">      外交</t>
  </si>
  <si>
    <t xml:space="preserve">      国防</t>
  </si>
  <si>
    <t xml:space="preserve">      公共安全</t>
  </si>
  <si>
    <t xml:space="preserve">      教育</t>
  </si>
  <si>
    <t xml:space="preserve">      科学技术</t>
  </si>
  <si>
    <t xml:space="preserve">      文化旅游体育与传媒</t>
  </si>
  <si>
    <t xml:space="preserve">      社会保障和就业</t>
  </si>
  <si>
    <t xml:space="preserve">      卫生健康</t>
  </si>
  <si>
    <t xml:space="preserve">      节能环保</t>
  </si>
  <si>
    <t xml:space="preserve">      城乡社区</t>
  </si>
  <si>
    <t xml:space="preserve">      农林水</t>
  </si>
  <si>
    <t xml:space="preserve">      交通运输</t>
  </si>
  <si>
    <t xml:space="preserve">      资源勘探工业信息等</t>
  </si>
  <si>
    <t xml:space="preserve">      商业服务业等</t>
  </si>
  <si>
    <t xml:space="preserve">      金融</t>
  </si>
  <si>
    <t xml:space="preserve">      自然资源海洋气象等</t>
  </si>
  <si>
    <t xml:space="preserve">      住房保障</t>
  </si>
  <si>
    <t xml:space="preserve">      粮油物资储备</t>
  </si>
  <si>
    <t xml:space="preserve">      灾害防治及应急管理</t>
  </si>
  <si>
    <t xml:space="preserve">      其他收入</t>
  </si>
  <si>
    <t xml:space="preserve">  下级上解收入</t>
  </si>
  <si>
    <t xml:space="preserve">  上解上级支出</t>
  </si>
  <si>
    <t xml:space="preserve">  上年结余收入</t>
  </si>
  <si>
    <t xml:space="preserve">  年终结余</t>
  </si>
  <si>
    <t xml:space="preserve">  调入资金</t>
  </si>
  <si>
    <t xml:space="preserve">  调出资金</t>
  </si>
  <si>
    <t xml:space="preserve">    从政府性基金预算调入</t>
  </si>
  <si>
    <t xml:space="preserve">  补充预算周转金</t>
  </si>
  <si>
    <t xml:space="preserve">    从国有资本经营预算调入</t>
  </si>
  <si>
    <t xml:space="preserve">    从其他资金调入</t>
  </si>
  <si>
    <t xml:space="preserve">  地方政府一般债务收入</t>
  </si>
  <si>
    <t xml:space="preserve">  地方政府一般债务还本支出</t>
  </si>
  <si>
    <t xml:space="preserve">  地方政府一般债务转贷收入</t>
  </si>
  <si>
    <t xml:space="preserve">  地方政府一般债务转贷支出</t>
  </si>
  <si>
    <t xml:space="preserve">  接受其他地区援助收入</t>
  </si>
  <si>
    <t xml:space="preserve">  接受其他地区援助支出</t>
  </si>
  <si>
    <t xml:space="preserve">  动用预算稳定调节基金</t>
  </si>
  <si>
    <t xml:space="preserve">  安排预算稳定调节基金</t>
  </si>
  <si>
    <t xml:space="preserve">  省补助计划单列市收入</t>
  </si>
  <si>
    <t xml:space="preserve">  计划单列市上解省支出</t>
  </si>
  <si>
    <t>收入总计</t>
  </si>
  <si>
    <t>支出总计</t>
  </si>
  <si>
    <t>一般公共预算 表四</t>
  </si>
  <si>
    <t>深圳市2022年一般公共预算收入表(代编)</t>
  </si>
  <si>
    <t>2022年
代编预算数</t>
  </si>
  <si>
    <t>一、全市一般公共预算收入</t>
  </si>
  <si>
    <t>（一）税收收入</t>
  </si>
  <si>
    <t xml:space="preserve">      增值税</t>
  </si>
  <si>
    <t xml:space="preserve">      企业所得税</t>
  </si>
  <si>
    <t xml:space="preserve">      个人所得税</t>
  </si>
  <si>
    <t xml:space="preserve">      资源税</t>
  </si>
  <si>
    <t xml:space="preserve">      城市维护建设税</t>
  </si>
  <si>
    <t xml:space="preserve">      房产税</t>
  </si>
  <si>
    <t xml:space="preserve">      印花税</t>
  </si>
  <si>
    <t xml:space="preserve">      城镇土地使用税</t>
  </si>
  <si>
    <t xml:space="preserve">      土地增值税</t>
  </si>
  <si>
    <t xml:space="preserve">      车船税</t>
  </si>
  <si>
    <t xml:space="preserve">      耕地占用税</t>
  </si>
  <si>
    <t xml:space="preserve">      契税</t>
  </si>
  <si>
    <t xml:space="preserve">      环境保护税</t>
  </si>
  <si>
    <t xml:space="preserve">      其他税收收入</t>
  </si>
  <si>
    <t>（二）非税收入</t>
  </si>
  <si>
    <t xml:space="preserve">      专项收入</t>
  </si>
  <si>
    <t xml:space="preserve">      行政事业性收费收入</t>
  </si>
  <si>
    <t xml:space="preserve">      罚没收入</t>
  </si>
  <si>
    <t xml:space="preserve">      国有资本经营收入</t>
  </si>
  <si>
    <t xml:space="preserve">      国有资源（资产）有偿使用收入</t>
  </si>
  <si>
    <t xml:space="preserve">      捐赠收入</t>
  </si>
  <si>
    <t xml:space="preserve">      政府住房基金收入 </t>
  </si>
  <si>
    <t>二、上年结转结余收入</t>
  </si>
  <si>
    <t>三、中央补助收入</t>
  </si>
  <si>
    <t>（一）所得税基数返还收入</t>
  </si>
  <si>
    <t>（二）增值税税收返还收入</t>
  </si>
  <si>
    <t>（三）消费税税收返还收入</t>
  </si>
  <si>
    <t>（四）增值税“五五分享”税收返还收入</t>
  </si>
  <si>
    <t>（五）其他转移支付收入</t>
  </si>
  <si>
    <t>四、省补助收入</t>
  </si>
  <si>
    <t>五、地方政府债券收入</t>
  </si>
  <si>
    <t>六、调入资金</t>
  </si>
  <si>
    <t>备注：1.2022年上年结转，2021年、2022年调入资金需要再与各区报送数核对；
      2.2021年、2022年上级补助收入需要根据上级资金下达情况更新。</t>
  </si>
  <si>
    <t>一般公共预算 表五</t>
  </si>
  <si>
    <t>深圳市2022年一般公共预算支出表（代编）</t>
  </si>
  <si>
    <t>说明</t>
  </si>
  <si>
    <t>-</t>
  </si>
  <si>
    <t>增加原因：
一是2022年市本级安排的军民融合发展资金增加2亿元；二是区级加大对民兵事业等国防相关工作的经费保障力度，相应增加1922万元。</t>
  </si>
  <si>
    <t>减少原因：司法部门养老保险等费用调整至“社会保障科目”反映。</t>
  </si>
  <si>
    <t>增加原因：
一是新增预留十四五教育学位建设补助经费66.9亿元；二是2022年新增安排光明区高中园、龙岗区高中园和坪山区高中园共9所市属高中开办及运行经费共6.1亿元。</t>
  </si>
  <si>
    <t>增加原因：
2022年政府投资计划安排的交通领域项目支出规模较上年增加，主要安排项目包括妈湾跨海通道、深中通道等。</t>
  </si>
  <si>
    <t>增加原因：
相关区2021年年初预算安排从国企调回公共预算60亿元，需相应冲减2021年支出，造成2021年支出基数不可比减少。</t>
  </si>
  <si>
    <t>减少原因：
2022年市本级安排的对口扶持资金46.8亿元改由国土基金安排。</t>
  </si>
  <si>
    <t>减少原因：一是2022年政府投资计划安排自然资源海洋气象领域的基础设施建设项目规模较上年减少1.1亿元；二是部分单位因机构改革，相关经费调整至“城乡社区支出”科目反映，相应减少0.8亿元。</t>
  </si>
  <si>
    <t>减少原因：
一是2021年安排安全研究院保障资金1.5亿元，因政策到期2022年不再安排。二是2021年一次性安排消防装备更新补充二期等政府投资4.3亿元。</t>
  </si>
  <si>
    <t>减少原因：根据2022年地方政府债券付息实际需求安排相关经费，经费规模较上年减少。</t>
  </si>
  <si>
    <t xml:space="preserve">公共预算 表六 </t>
  </si>
  <si>
    <t xml:space="preserve">深圳市2022年本级一般公共预算基本支出经济科目预算表 </t>
  </si>
  <si>
    <t>单位：亿元</t>
  </si>
  <si>
    <t>机关工资福利支出</t>
  </si>
  <si>
    <t xml:space="preserve">  工资奖金津补贴</t>
  </si>
  <si>
    <t xml:space="preserve">  社会保障缴费</t>
  </si>
  <si>
    <t xml:space="preserve">  住房公积金</t>
  </si>
  <si>
    <t xml:space="preserve">  其他工资福利支出</t>
  </si>
  <si>
    <t>机关商品和服务支出</t>
  </si>
  <si>
    <t xml:space="preserve">  办公经费</t>
  </si>
  <si>
    <t xml:space="preserve">  会议费</t>
  </si>
  <si>
    <t xml:space="preserve">  培训费</t>
  </si>
  <si>
    <t xml:space="preserve">  专用材料购置费</t>
  </si>
  <si>
    <t xml:space="preserve">  委托业务费</t>
  </si>
  <si>
    <t xml:space="preserve">  公务接待费</t>
  </si>
  <si>
    <t xml:space="preserve">  因公出国(境)费用</t>
  </si>
  <si>
    <t xml:space="preserve">  公务用车运行维护费</t>
  </si>
  <si>
    <t xml:space="preserve">  维修(护)费</t>
  </si>
  <si>
    <t xml:space="preserve">  其他商品和服务支出</t>
  </si>
  <si>
    <t>机关资本性支出(一)</t>
  </si>
  <si>
    <t xml:space="preserve">  房屋建筑物购建</t>
  </si>
  <si>
    <t xml:space="preserve">  基础设施建设</t>
  </si>
  <si>
    <t xml:space="preserve">  公务用车购置</t>
  </si>
  <si>
    <t xml:space="preserve">  土地征迁补偿和安置支出</t>
  </si>
  <si>
    <t xml:space="preserve">  设备购置</t>
  </si>
  <si>
    <t xml:space="preserve">  大型修缮</t>
  </si>
  <si>
    <t xml:space="preserve">  其他资本性支出</t>
  </si>
  <si>
    <t>对事业单位经常性补助</t>
  </si>
  <si>
    <t xml:space="preserve">  工资福利支出</t>
  </si>
  <si>
    <t xml:space="preserve">  商品和服务支出</t>
  </si>
  <si>
    <t xml:space="preserve">  其他对事业单位补助</t>
  </si>
  <si>
    <t>对事业单位资本性补助</t>
  </si>
  <si>
    <t xml:space="preserve">  资本性支出(一)</t>
  </si>
  <si>
    <t xml:space="preserve">  资本性支出(二)</t>
  </si>
  <si>
    <t>对个人和家庭的补助</t>
  </si>
  <si>
    <t xml:space="preserve">  社会福利和救助</t>
  </si>
  <si>
    <t xml:space="preserve">  助学金</t>
  </si>
  <si>
    <t xml:space="preserve">  个人农业生产补贴</t>
  </si>
  <si>
    <t xml:space="preserve">  离退休费</t>
  </si>
  <si>
    <t xml:space="preserve">  其他对个人和家庭补助</t>
  </si>
  <si>
    <t>表七</t>
  </si>
  <si>
    <t>深圳市2022年本级一般公共预算政府预算支出经济分类情况表</t>
  </si>
  <si>
    <t>单位:亿元</t>
  </si>
  <si>
    <t>总计</t>
  </si>
  <si>
    <t>机关资本性支出（一）</t>
  </si>
  <si>
    <t>机关资本性支出（二）</t>
  </si>
  <si>
    <t>对企业补助</t>
  </si>
  <si>
    <t>对企业资本性支出</t>
  </si>
  <si>
    <t>对社会保障基金补助</t>
  </si>
  <si>
    <t>债务利息及费用支出</t>
  </si>
  <si>
    <t>债务还本支出</t>
  </si>
  <si>
    <t>预备费及预留</t>
  </si>
  <si>
    <t>其他支出</t>
  </si>
  <si>
    <t>一、一般公共服务支出</t>
  </si>
  <si>
    <t>十八、自然资源海洋气候等支出</t>
  </si>
  <si>
    <t>二十三、其他支出</t>
  </si>
  <si>
    <t>二十四、转移性支出</t>
  </si>
  <si>
    <t>二十五、债务还本支出</t>
  </si>
  <si>
    <t>二十六、债务付息支出</t>
  </si>
  <si>
    <t>二十七、债务发行费用支出</t>
  </si>
  <si>
    <t>一般公共预算 表八</t>
  </si>
  <si>
    <t>深圳市2022年本级税收返还和转移支付各区（新区）预算表</t>
  </si>
  <si>
    <t>罗湖</t>
  </si>
  <si>
    <t>福田</t>
  </si>
  <si>
    <t>南山</t>
  </si>
  <si>
    <t>宝安</t>
  </si>
  <si>
    <t>龙岗</t>
  </si>
  <si>
    <t>盐田</t>
  </si>
  <si>
    <t>龙华</t>
  </si>
  <si>
    <t>坪山</t>
  </si>
  <si>
    <t>光明</t>
  </si>
  <si>
    <t>大鹏</t>
  </si>
  <si>
    <t>深汕</t>
  </si>
  <si>
    <t>一、税收返还</t>
  </si>
  <si>
    <t>（一）中央补助事项</t>
  </si>
  <si>
    <t xml:space="preserve">    所得税基数返还支出</t>
  </si>
  <si>
    <t xml:space="preserve">    增值税税收返还支出</t>
  </si>
  <si>
    <t xml:space="preserve">    消费税税收返还支出</t>
  </si>
  <si>
    <t>（二）省补助事项</t>
  </si>
  <si>
    <t xml:space="preserve">    增值税“五五分享”税收返还</t>
  </si>
  <si>
    <t>二、一般转移支付</t>
  </si>
  <si>
    <t xml:space="preserve">    中央定额结算补助</t>
  </si>
  <si>
    <t xml:space="preserve">    国有企业职教幼教退休教师待遇补助资金</t>
  </si>
  <si>
    <t xml:space="preserve">    支持学前教育发展专项资金</t>
  </si>
  <si>
    <t xml:space="preserve">    均衡性转移支付支出（农业转移人口市民化奖励资金）</t>
  </si>
  <si>
    <t xml:space="preserve">    城乡义务教育补助经费</t>
  </si>
  <si>
    <t xml:space="preserve">    中央财政城镇保障性安居工程补助资金</t>
  </si>
  <si>
    <t xml:space="preserve">    东深供水收入地方分成专项补助</t>
  </si>
  <si>
    <t>（三）市补助事项</t>
  </si>
  <si>
    <t xml:space="preserve">    第五轮体制定额结算补助</t>
  </si>
  <si>
    <t xml:space="preserve">    基层经费补助</t>
  </si>
  <si>
    <t xml:space="preserve">    大鹏新区生态转移支付</t>
  </si>
  <si>
    <t xml:space="preserve">    综合性科学中心补助</t>
  </si>
  <si>
    <t xml:space="preserve">    市检察院职能改革经费划转</t>
  </si>
  <si>
    <t xml:space="preserve">    市规划和自然资源机构改革经费划转</t>
  </si>
  <si>
    <t xml:space="preserve">    市经贸信息委机构改革经费划转</t>
  </si>
  <si>
    <t xml:space="preserve">    坝光银叶树湿地园经费划转</t>
  </si>
  <si>
    <t xml:space="preserve">    粮食储备职能经费划转</t>
  </si>
  <si>
    <t xml:space="preserve">    教育费附加</t>
  </si>
  <si>
    <t xml:space="preserve">    地方教育附加</t>
  </si>
  <si>
    <t xml:space="preserve">    土地出让收益中计提教育资金</t>
  </si>
  <si>
    <t xml:space="preserve">    完善义务教育经费保障市本级（含中央）财政补助资金</t>
  </si>
  <si>
    <t xml:space="preserve">    新引进人才租房和生活补贴</t>
  </si>
  <si>
    <t xml:space="preserve">    民生微实事补助</t>
  </si>
  <si>
    <t xml:space="preserve">    城市志愿服务U站考核奖</t>
  </si>
  <si>
    <t xml:space="preserve">    市容环境综合考核奖补助资金</t>
  </si>
  <si>
    <t xml:space="preserve">    生活垃圾分类激励补助资金</t>
  </si>
  <si>
    <t xml:space="preserve">    城市绿化奖</t>
  </si>
  <si>
    <t xml:space="preserve">    天然气以奖代补资金</t>
  </si>
  <si>
    <t xml:space="preserve">    生态公益林效益补偿资金</t>
  </si>
  <si>
    <t xml:space="preserve">    林地管理费</t>
  </si>
  <si>
    <t>三、专项转移支付</t>
  </si>
  <si>
    <t xml:space="preserve">    新疆班部门预算</t>
  </si>
  <si>
    <t xml:space="preserve">    民办教育发展专项资金</t>
  </si>
  <si>
    <t xml:space="preserve">    学前教育专项经费</t>
  </si>
  <si>
    <t xml:space="preserve">    文物保护补助经费</t>
  </si>
  <si>
    <t xml:space="preserve">    非物质文化遗产保护补助经费</t>
  </si>
  <si>
    <t xml:space="preserve">    残疾人就业保障金</t>
  </si>
  <si>
    <t xml:space="preserve">    污水处理费返拨</t>
  </si>
  <si>
    <t xml:space="preserve">    马峦山郊野公园补助经费</t>
  </si>
  <si>
    <t xml:space="preserve">    水务发展专项资金一般项目</t>
  </si>
  <si>
    <t xml:space="preserve">    优质饮用水入户工程</t>
  </si>
  <si>
    <t xml:space="preserve">    二次供水设施改造工程</t>
  </si>
  <si>
    <t xml:space="preserve">    深汕合作区村村通供水工程</t>
  </si>
  <si>
    <t xml:space="preserve">    坪山区中芯国际污水资源化示范工程项目运营费用</t>
  </si>
  <si>
    <t xml:space="preserve">    光明水质净化厂运维费</t>
  </si>
  <si>
    <t xml:space="preserve">    南山区商业文化中心区中水站运维费</t>
  </si>
  <si>
    <t xml:space="preserve">    排水管理进小区运营补贴（除宝安区）</t>
  </si>
  <si>
    <t xml:space="preserve">    排水管理进小区运营补贴（宝安区2020-2022年）</t>
  </si>
  <si>
    <t xml:space="preserve">    市属企业离休干部相关经费</t>
  </si>
  <si>
    <t xml:space="preserve">    坪山区保税中心建设</t>
  </si>
  <si>
    <t xml:space="preserve">    深汕西高速改扩建工程（深汕段）</t>
  </si>
  <si>
    <t xml:space="preserve">    新改扩建公办普通高中开办费及运行经费</t>
  </si>
  <si>
    <t xml:space="preserve">    2021年10月至2022年10月厦深铁路捷运化列车运营补贴</t>
  </si>
  <si>
    <t>分区转移支付合计</t>
  </si>
  <si>
    <t>待安排的转移支付资金</t>
  </si>
  <si>
    <t>合计转移支付</t>
  </si>
  <si>
    <t>地方政府债务情况 表九</t>
  </si>
  <si>
    <t>深圳市2021年地方政府债务限额及余额情况表</t>
  </si>
  <si>
    <t>地区</t>
  </si>
  <si>
    <t>2021年末债务限额</t>
  </si>
  <si>
    <t>2021年新增债务限额</t>
  </si>
  <si>
    <t>2021年末债务余额执行数</t>
  </si>
  <si>
    <t>2021年末债券余额平均年限
（单位：年）</t>
  </si>
  <si>
    <t>一般债务</t>
  </si>
  <si>
    <t>专项债务</t>
  </si>
  <si>
    <t>地方政府债券</t>
  </si>
  <si>
    <t>一般债券</t>
  </si>
  <si>
    <t>专项债券</t>
  </si>
  <si>
    <t xml:space="preserve">  深圳市</t>
  </si>
  <si>
    <t xml:space="preserve">    深圳市本级</t>
  </si>
  <si>
    <t xml:space="preserve">    罗湖区</t>
  </si>
  <si>
    <t xml:space="preserve">    福田区</t>
  </si>
  <si>
    <t>/</t>
  </si>
  <si>
    <t xml:space="preserve">    南山区</t>
  </si>
  <si>
    <t xml:space="preserve">    宝安区</t>
  </si>
  <si>
    <t xml:space="preserve">    龙岗区</t>
  </si>
  <si>
    <t xml:space="preserve">    盐田区</t>
  </si>
  <si>
    <t xml:space="preserve">    龙华区</t>
  </si>
  <si>
    <t xml:space="preserve">    坪山区</t>
  </si>
  <si>
    <t xml:space="preserve">    光明区</t>
  </si>
  <si>
    <t xml:space="preserve">    大鹏新区</t>
  </si>
  <si>
    <t xml:space="preserve">    深汕特别合作区</t>
  </si>
  <si>
    <t>备注：大鹏新区2021年末一般债务余额为非政府债券形式债务余额。</t>
  </si>
  <si>
    <t>地方政府债务情况 表十</t>
  </si>
  <si>
    <t>深圳市2021年地方政府一般债务限额和余额情况表</t>
  </si>
  <si>
    <t>执行数</t>
  </si>
  <si>
    <t>一、2020年末地方政府一般债务余额实际数</t>
  </si>
  <si>
    <t>二、2021年末地方政府一般债务限额</t>
  </si>
  <si>
    <t>三、2021年地方政府一般债务发行额</t>
  </si>
  <si>
    <t xml:space="preserve">    2021年地方政府新增一般债券发行额</t>
  </si>
  <si>
    <t xml:space="preserve">    2021年地方政府再融资一般债券发行额</t>
  </si>
  <si>
    <t>四、2021年地方政府一般债务还本额</t>
  </si>
  <si>
    <t>五、2021年末地方政府一般债务余额执行数</t>
  </si>
  <si>
    <t>地方政府债务情况 表十一</t>
  </si>
  <si>
    <t>深圳市2021年地方政府专项债务限额和余额情况表</t>
  </si>
  <si>
    <t>一、2020年末地方政府专项债务余额实际数</t>
  </si>
  <si>
    <t>二、2021年末地方政府专项债务限额</t>
  </si>
  <si>
    <t>三、2021年地方政府专项债务发行额</t>
  </si>
  <si>
    <t>四、2021年地方政府专项债务还本额</t>
  </si>
  <si>
    <t>五、2021年末地方政府专项债务余额执行数</t>
  </si>
  <si>
    <t>地方政府债务情况 表十二</t>
  </si>
  <si>
    <t>深圳市2021年本级地方政府债券使用情况表</t>
  </si>
  <si>
    <t>项目名称</t>
  </si>
  <si>
    <t>项目领域</t>
  </si>
  <si>
    <t>项目主管部门</t>
  </si>
  <si>
    <t>项目实施单位</t>
  </si>
  <si>
    <t>债券性质</t>
  </si>
  <si>
    <t>债券收入规模</t>
  </si>
  <si>
    <t>发行时间
（年/月）</t>
  </si>
  <si>
    <t>债券利率</t>
  </si>
  <si>
    <t>期限(年)</t>
  </si>
  <si>
    <t>已支出金额</t>
  </si>
  <si>
    <t>2021年还本</t>
  </si>
  <si>
    <t>2021年付息</t>
  </si>
  <si>
    <t>项目实施情况</t>
  </si>
  <si>
    <t>2021年形成
专项收入</t>
  </si>
  <si>
    <t>一、2021年发行新增债券情况</t>
  </si>
  <si>
    <t>深圳市高中建设项目</t>
  </si>
  <si>
    <t>教育</t>
  </si>
  <si>
    <t>深圳市教育局</t>
  </si>
  <si>
    <t>龙岗区人民政府
龙华区人民政府
坪山区人民政府
大鹏新区管委会</t>
  </si>
  <si>
    <t>2021-10</t>
  </si>
  <si>
    <t>在建项目施工建设中</t>
  </si>
  <si>
    <t>龙华区人民政府</t>
  </si>
  <si>
    <t>2021-12</t>
  </si>
  <si>
    <t>市属医院购买设备和基建工程</t>
  </si>
  <si>
    <t>卫生健康</t>
  </si>
  <si>
    <t>深圳市卫健委</t>
  </si>
  <si>
    <t>深圳市人民医院、市医疗卫生专业服务中心等4个医院</t>
  </si>
  <si>
    <t>2021-05</t>
  </si>
  <si>
    <t>深圳市城市轨道交通12、13、14、16号线工程项目</t>
  </si>
  <si>
    <t>城市轨道交通</t>
  </si>
  <si>
    <t>深圳市轨道办</t>
  </si>
  <si>
    <t>深圳市地铁（集团）有限公司</t>
  </si>
  <si>
    <t>深圳机场卫星厅项目</t>
  </si>
  <si>
    <t>机场</t>
  </si>
  <si>
    <t>深圳市交通运输局</t>
  </si>
  <si>
    <t>深圳市机场（集团）有限公司</t>
  </si>
  <si>
    <t>已完工但未竣工决算</t>
  </si>
  <si>
    <t>深汕特别合作区小漠国际物流港一期工程</t>
  </si>
  <si>
    <t>城乡冷链物流基础设施</t>
  </si>
  <si>
    <t>深圳市国资委</t>
  </si>
  <si>
    <t>广东盐田港深汕港口投资有限公司</t>
  </si>
  <si>
    <t>宝安38区新乐花园、39区海乐花园棚户区改造项目</t>
  </si>
  <si>
    <t>棚户区改造</t>
  </si>
  <si>
    <t>深圳市住建局</t>
  </si>
  <si>
    <t>深圳市宝安人才安居有限公司</t>
  </si>
  <si>
    <t>2021-08</t>
  </si>
  <si>
    <t>2021-11</t>
  </si>
  <si>
    <t>市属医院建设及医疗设备购置项目</t>
  </si>
  <si>
    <t>北京大学深圳医院、深圳大学附属华南医院、深圳市儿童医院等7个医院</t>
  </si>
  <si>
    <t>深港科技创新合作区深方园区首批项目</t>
  </si>
  <si>
    <t>产业园区基础设施</t>
  </si>
  <si>
    <t>深港科技创新合作区领导小组办公室</t>
  </si>
  <si>
    <t>深圳深港科技创新合作区发展有限公司</t>
  </si>
  <si>
    <t>深圳职业技术学院“一流院校高水平实训室建设”设备购置项目</t>
  </si>
  <si>
    <t>深圳职业技术学院</t>
  </si>
  <si>
    <t>深圳都市圈城际铁路项目</t>
  </si>
  <si>
    <t>铁路</t>
  </si>
  <si>
    <t>新建深圳至深汕合作区铁路项目</t>
  </si>
  <si>
    <t>2021年市管医院医疗设备购置项目（补充）</t>
  </si>
  <si>
    <t>深圳市第二人民医院、深圳市妇幼保健院等5个医院</t>
  </si>
  <si>
    <t>南方医科大学深圳医院一期配套设备提升购置项目</t>
  </si>
  <si>
    <t>南方医科大学深圳医院</t>
  </si>
  <si>
    <t>前海区域集中供冷项目4号、5号供冷站</t>
  </si>
  <si>
    <t>其他市政建设</t>
  </si>
  <si>
    <t>前海管理局</t>
  </si>
  <si>
    <t>深圳市前海能源科技发展有限公司</t>
  </si>
  <si>
    <t>前海深港科技创新生态谷一期项目</t>
  </si>
  <si>
    <t>深圳市前海服务集团有限公司</t>
  </si>
  <si>
    <t>深圳市前海合作区珑湾国际人才公寓</t>
  </si>
  <si>
    <t>保障性租赁住房</t>
  </si>
  <si>
    <t>深圳市前海人才乐居有限公司</t>
  </si>
  <si>
    <t>二、2017-2020年发行新增债券情况</t>
  </si>
  <si>
    <t>妈湾跨海通道（月亮湾大道-沿江高速）工程</t>
  </si>
  <si>
    <t>政府收费高速公路</t>
  </si>
  <si>
    <t>深圳市交通公用设施建设中心</t>
  </si>
  <si>
    <t>2019-01</t>
  </si>
  <si>
    <t>公办普通高中建设项目</t>
  </si>
  <si>
    <t>市教育局</t>
  </si>
  <si>
    <t>龙岗区人民政府
龙华区人民政府
坪山区人民政府
光明区人民政府</t>
  </si>
  <si>
    <t>2020-08</t>
  </si>
  <si>
    <t>公立医疗机构传染病防控救治设施改造项目</t>
  </si>
  <si>
    <t>市人民医院等16家市属医院</t>
  </si>
  <si>
    <t>深圳市深汕特别合作区乡村振兴建设工程-鹅埠标段、小漠标段、赤石北标段、鲘门标段、赤石南标段基础设施及配套建设</t>
  </si>
  <si>
    <t>深汕特别合作区农业农村海洋渔业局</t>
  </si>
  <si>
    <t>2017-12</t>
  </si>
  <si>
    <t>2019-03</t>
  </si>
  <si>
    <t>2020-01</t>
  </si>
  <si>
    <t>2018-09</t>
  </si>
  <si>
    <t>洪湖水质净化厂一期工程</t>
  </si>
  <si>
    <t>城镇污水处理</t>
  </si>
  <si>
    <t>深圳市水务局</t>
  </si>
  <si>
    <t>深圳市水务（集团）有限公司</t>
  </si>
  <si>
    <t>横岭水质净化厂二期提标改造工程、龙华水质净化厂二期提标改造工程</t>
  </si>
  <si>
    <t>深茂铁路深圳段工程</t>
  </si>
  <si>
    <t>2020-05</t>
  </si>
  <si>
    <t>未开工建设</t>
  </si>
  <si>
    <t>市管医院医疗设备购置项目</t>
  </si>
  <si>
    <t>市人民医院等7家市属医院</t>
  </si>
  <si>
    <t>深圳职业技术学院北校区一期建设项目</t>
  </si>
  <si>
    <t>粵港澳青年创业区项目</t>
  </si>
  <si>
    <t>备注：此表数据统计时间截至2021年底。</t>
  </si>
  <si>
    <t>地方政府债务情况 表十三</t>
  </si>
  <si>
    <t>深圳市地方政府债务发行及还本付息情况表</t>
  </si>
  <si>
    <t>本地区</t>
  </si>
  <si>
    <t>本级</t>
  </si>
  <si>
    <t>一、2020年末地方政府债务余额</t>
  </si>
  <si>
    <t xml:space="preserve">  其中：一般债务</t>
  </si>
  <si>
    <t xml:space="preserve">        专项债务</t>
  </si>
  <si>
    <t>二、2020年末地方政府债务限额</t>
  </si>
  <si>
    <t>三、2021年发行执行数</t>
  </si>
  <si>
    <t>（一）一般债券</t>
  </si>
  <si>
    <t xml:space="preserve">   其中：再融资债券</t>
  </si>
  <si>
    <t>（二）专项债券</t>
  </si>
  <si>
    <t>四、2021年还本执行数</t>
  </si>
  <si>
    <t>（一）一般债务</t>
  </si>
  <si>
    <t>（二）专项债务</t>
  </si>
  <si>
    <t>五、2021年付息执行数</t>
  </si>
  <si>
    <t>六、2022年还本预算数</t>
  </si>
  <si>
    <t>七、2022年付息预算数</t>
  </si>
  <si>
    <t>地方政府债务情况 表十四</t>
  </si>
  <si>
    <t>深圳市2021年地方政府债务发行及还本付息明细表</t>
  </si>
  <si>
    <t>全市</t>
  </si>
  <si>
    <t>市本级</t>
  </si>
  <si>
    <t>区级小计</t>
  </si>
  <si>
    <t>罗湖区</t>
  </si>
  <si>
    <t>福田区</t>
  </si>
  <si>
    <t>南山区</t>
  </si>
  <si>
    <t>宝安区</t>
  </si>
  <si>
    <t>龙岗区</t>
  </si>
  <si>
    <t>盐田区</t>
  </si>
  <si>
    <t>龙华区</t>
  </si>
  <si>
    <t>坪山区</t>
  </si>
  <si>
    <t>光明区</t>
  </si>
  <si>
    <t>大鹏新区</t>
  </si>
  <si>
    <t>深汕特别合作区</t>
  </si>
  <si>
    <t>一、2021年地方政府债务发行执行数</t>
  </si>
  <si>
    <t xml:space="preserve">  其中：新增一般债券发行额</t>
  </si>
  <si>
    <t xml:space="preserve">       再融资一般债券发行额</t>
  </si>
  <si>
    <t xml:space="preserve">       新增专项债券发行额</t>
  </si>
  <si>
    <t>二、2021年地方政府债务还本执行数</t>
  </si>
  <si>
    <t>三、2021年地方政府债务付息执行数</t>
  </si>
  <si>
    <t>地方政府债务情况 表十五</t>
  </si>
  <si>
    <t>深圳市2022年地方政府债务限额提前下达情况表</t>
  </si>
  <si>
    <t>下级</t>
  </si>
  <si>
    <t>一：2021年地方政府债务限额</t>
  </si>
  <si>
    <t>其中： 一般债务限额</t>
  </si>
  <si>
    <t xml:space="preserve">      专项债务限额</t>
  </si>
  <si>
    <t>二：提前下达的2022年地方政府债务新增限额</t>
  </si>
  <si>
    <t xml:space="preserve">           铁路（深汕、深大、深惠、大鹏支线、穗莞深机前段、
           穗莞深前皇段）</t>
  </si>
  <si>
    <t xml:space="preserve">           轨道交通4期建设（续发）</t>
  </si>
  <si>
    <t xml:space="preserve">           市属医院建设和购买设备</t>
  </si>
  <si>
    <t xml:space="preserve">           深港科技创新合作区深方园区首批项目</t>
  </si>
  <si>
    <t xml:space="preserve">           前海深港科技创新生态谷、集中供冷等项目</t>
  </si>
  <si>
    <t>地方政府债务情况 表十六</t>
  </si>
  <si>
    <t>深圳市2021年地方政府债券分年度偿还计划情况表</t>
  </si>
  <si>
    <t>债券类型</t>
  </si>
  <si>
    <t>2021年末余额</t>
  </si>
  <si>
    <t>2022年</t>
  </si>
  <si>
    <t>2023年</t>
  </si>
  <si>
    <t>2024年</t>
  </si>
  <si>
    <t>2025年</t>
  </si>
  <si>
    <t>2026年及以后年度</t>
  </si>
  <si>
    <t>偿还资金来源</t>
  </si>
  <si>
    <t>深圳市</t>
  </si>
  <si>
    <t>一般公共预算</t>
  </si>
  <si>
    <t>其中：市本级</t>
  </si>
  <si>
    <t>政府性基金预算</t>
  </si>
  <si>
    <t>地方政府债务情况 表十七</t>
  </si>
  <si>
    <t>深圳市地方政府债务指标情况表</t>
  </si>
  <si>
    <t>地    区</t>
  </si>
  <si>
    <t>法定债务率</t>
  </si>
  <si>
    <t>一般债务平均到期偿债保障倍数</t>
  </si>
  <si>
    <t>专项债务平均到期偿债保障倍数</t>
  </si>
  <si>
    <t>利息支出率</t>
  </si>
  <si>
    <t>市本级（含大鹏、深汕）</t>
  </si>
  <si>
    <t>备注：1.债务率按决算数计算，2021年决算工作在2022年完成，因此目前最新债务率数据按照2020年决算计算。</t>
  </si>
  <si>
    <t>2.按照财政部统计口径，大鹏新区和深汕特别合作区非行政区，债务率纳入市本级计算。按照测算公式，大鹏新区法定债务率2.26%，2020年无利息支出；深汕特别合作区截至2020年底无债务余额，无利息支出。</t>
  </si>
  <si>
    <t>3.福田区截止2020年底无一般债务余额，因此一般债务平均到期偿债保障倍数没有数据；专项债务平均到期偿债保障倍数为0.8，主要是政府性基金调入公共预算使用占比较高。</t>
  </si>
  <si>
    <t>政府性基金预算 表一</t>
  </si>
  <si>
    <t>深圳市2022年本级政府性基金预算收支表</t>
  </si>
  <si>
    <t>预算数为执行数%</t>
  </si>
  <si>
    <t>一、农网还贷资金收入</t>
  </si>
  <si>
    <t>一、文化旅游体育与传媒支出</t>
  </si>
  <si>
    <t>二、海南省高等级公路车辆通行附加费收入</t>
  </si>
  <si>
    <t xml:space="preserve">   国家电影事业发展专项资金安排的支出</t>
  </si>
  <si>
    <t>三、港口建设费收入</t>
  </si>
  <si>
    <t xml:space="preserve">   旅游发展基金支出</t>
  </si>
  <si>
    <t>四、国家电影事业发展专项资金收入</t>
  </si>
  <si>
    <t xml:space="preserve">   国家电影事业发展专项资金对应专项债务收入安排的支出</t>
  </si>
  <si>
    <t>五、国有土地收益基金收入</t>
  </si>
  <si>
    <t>二、社会保障和就业支出</t>
  </si>
  <si>
    <t>六、农业土地开发资金收入</t>
  </si>
  <si>
    <t xml:space="preserve">    大中型水库移民后期扶持基金支出</t>
  </si>
  <si>
    <t>七、国有土地使用权出让收入</t>
  </si>
  <si>
    <t xml:space="preserve">    小型水库移民扶助基金安排的支出</t>
  </si>
  <si>
    <t>八、大中型水库库区基金收入</t>
  </si>
  <si>
    <t xml:space="preserve">    小型水库移民扶助基金对应专项债务收入安排的支出</t>
  </si>
  <si>
    <t>九、彩票公益金收入</t>
  </si>
  <si>
    <t>三、节能环保支出</t>
  </si>
  <si>
    <t>十、城市基础设施配套费收入</t>
  </si>
  <si>
    <t xml:space="preserve">    可再生能源电价附加收入安排的支出</t>
  </si>
  <si>
    <t>十一、小型水库移民扶助基金收入</t>
  </si>
  <si>
    <t xml:space="preserve">    废弃电器电子产品处理基金支出</t>
  </si>
  <si>
    <t>十二、国家重大水利工程建设基金收入</t>
  </si>
  <si>
    <t>四、城乡社区支出</t>
  </si>
  <si>
    <t>十三、车辆通行费</t>
  </si>
  <si>
    <t xml:space="preserve">    国有土地使用权出让收入安排的支出</t>
  </si>
  <si>
    <t>十四、污水处理费收入</t>
  </si>
  <si>
    <t xml:space="preserve">    国有土地收益基金安排的支出</t>
  </si>
  <si>
    <t>十五、彩票发行机构和彩票销售机构的业务费用</t>
  </si>
  <si>
    <t xml:space="preserve">    农业土地开发资金安排的支出</t>
  </si>
  <si>
    <t>十六、其他政府性基金收入</t>
  </si>
  <si>
    <t xml:space="preserve">    城市基础设施配套费安排的支出</t>
  </si>
  <si>
    <t>十七、专项债券对应项目专项收入</t>
  </si>
  <si>
    <t xml:space="preserve">    污水处理费安排的支出</t>
  </si>
  <si>
    <t xml:space="preserve">    土地储备专项债券收入安排的支出</t>
  </si>
  <si>
    <t xml:space="preserve">    棚户区改造专项债券收入安排的支出</t>
  </si>
  <si>
    <t xml:space="preserve">    城市基础设施配套费对应专项债务收入安排的支出</t>
  </si>
  <si>
    <t xml:space="preserve">    污水处理费对应专项债务收入安排的支出</t>
  </si>
  <si>
    <t xml:space="preserve">    国有土地使用权出让收入对应专项债务收入安排的支出</t>
  </si>
  <si>
    <t>五、农林水支出</t>
  </si>
  <si>
    <t xml:space="preserve">    大中型水库库区基金安排的支出</t>
  </si>
  <si>
    <t xml:space="preserve">    三峡水库库区基金支出</t>
  </si>
  <si>
    <t xml:space="preserve">    国家重大水利工程建设基金安排的支出</t>
  </si>
  <si>
    <t xml:space="preserve">    大中型水库库区基金对应专项债务收入安排的支出</t>
  </si>
  <si>
    <t xml:space="preserve">    国家重大水利工程建设基金对应专项债务收入安排的支出</t>
  </si>
  <si>
    <t>六、交通运输支出</t>
  </si>
  <si>
    <t xml:space="preserve">    海南省高等级公路车辆通行附加费安排的支出</t>
  </si>
  <si>
    <t xml:space="preserve">    车辆通行费安排的支出</t>
  </si>
  <si>
    <t xml:space="preserve">    港口建设费安排的支出</t>
  </si>
  <si>
    <t xml:space="preserve">    铁路建设基金支出</t>
  </si>
  <si>
    <t xml:space="preserve">    船舶油污损害赔偿基金支出</t>
  </si>
  <si>
    <t xml:space="preserve">    民航发展基金支出</t>
  </si>
  <si>
    <t xml:space="preserve">    海南省高等级公路车辆通行附加费对应专项债务收入安排的支出</t>
  </si>
  <si>
    <t xml:space="preserve">    政府收费公路专项债券收入安排的支出</t>
  </si>
  <si>
    <t xml:space="preserve">    车辆通行费对应专项债务收入安排的支出</t>
  </si>
  <si>
    <t xml:space="preserve">    港口建设费对应专项债务收入安排的支出</t>
  </si>
  <si>
    <t>七、资源勘探工业信息等支出</t>
  </si>
  <si>
    <t xml:space="preserve">    农网还贷资金支出</t>
  </si>
  <si>
    <t>八、其他支出</t>
  </si>
  <si>
    <t xml:space="preserve">    其他政府性基金及对应专项债务收入安排的支出</t>
  </si>
  <si>
    <t xml:space="preserve">    彩票发行销售机构业务费安排的支出</t>
  </si>
  <si>
    <t xml:space="preserve">    彩票公益金安排的支出</t>
  </si>
  <si>
    <t>九、债务付息支出</t>
  </si>
  <si>
    <t>十、债务发行费用支出</t>
  </si>
  <si>
    <t>十一、抗疫特别国债安排的支出</t>
  </si>
  <si>
    <t xml:space="preserve">  政府性基金转移支付收入</t>
  </si>
  <si>
    <t xml:space="preserve">  政府性基金转移支付</t>
  </si>
  <si>
    <t xml:space="preserve">    政府性基金补助收入</t>
  </si>
  <si>
    <t xml:space="preserve">    政府性基金补助支出</t>
  </si>
  <si>
    <t xml:space="preserve">    政府性基金上解收入</t>
  </si>
  <si>
    <t xml:space="preserve">    政府性基金上解支出</t>
  </si>
  <si>
    <t xml:space="preserve"> 调出资金</t>
  </si>
  <si>
    <t xml:space="preserve"> 年终结余</t>
  </si>
  <si>
    <t xml:space="preserve">    其中：地方政府性基金调入专项收入</t>
  </si>
  <si>
    <t xml:space="preserve"> 地方政府专项债务转贷支出</t>
  </si>
  <si>
    <t xml:space="preserve">  地方政府专项债务收入</t>
  </si>
  <si>
    <t>地方政府专项债务还本支出</t>
  </si>
  <si>
    <t xml:space="preserve">  地方政府专项债务转贷收入</t>
  </si>
  <si>
    <t>政府性基金预算 表二</t>
  </si>
  <si>
    <t>深圳市2022年本级政府性基金预算收入表</t>
  </si>
  <si>
    <t xml:space="preserve">  政府性基金转移收入</t>
  </si>
  <si>
    <t>政府性基金预算 表三</t>
  </si>
  <si>
    <t>深圳市2022年本级政府性基金预算支出表</t>
  </si>
  <si>
    <t>政府性基金预算 表四</t>
  </si>
  <si>
    <t>深圳市2022年本级政府性基金预算收支明细表</t>
  </si>
  <si>
    <t xml:space="preserve">      资助国产影片放映</t>
  </si>
  <si>
    <t xml:space="preserve">      资助影院建设</t>
  </si>
  <si>
    <t xml:space="preserve">      资助少数民族语电影译制</t>
  </si>
  <si>
    <t xml:space="preserve">      购买农村电影公益性放映版权服务</t>
  </si>
  <si>
    <t xml:space="preserve">      其他国家电影事业发展专项资金支出</t>
  </si>
  <si>
    <t xml:space="preserve">  土地出让价款收入</t>
  </si>
  <si>
    <t xml:space="preserve">  补缴的土地价款</t>
  </si>
  <si>
    <t xml:space="preserve">      宣传促销</t>
  </si>
  <si>
    <t xml:space="preserve">  划拨土地收入</t>
  </si>
  <si>
    <t xml:space="preserve">      行业规划</t>
  </si>
  <si>
    <t xml:space="preserve">  缴纳新增建设用地土地有偿使用费</t>
  </si>
  <si>
    <t xml:space="preserve">      旅游事业补助</t>
  </si>
  <si>
    <t xml:space="preserve">  其他土地出让收入</t>
  </si>
  <si>
    <t xml:space="preserve">      地方旅游开发项目补助</t>
  </si>
  <si>
    <t xml:space="preserve">      其他旅游发展基金支出 </t>
  </si>
  <si>
    <t xml:space="preserve">  福利彩票公益金收入</t>
  </si>
  <si>
    <t xml:space="preserve">      资助城市影院</t>
  </si>
  <si>
    <t xml:space="preserve">  体育彩票公益金收入</t>
  </si>
  <si>
    <t xml:space="preserve">      其他国家电影事业发展专项资金对应专项债务收入支出</t>
  </si>
  <si>
    <t xml:space="preserve">      移民补助</t>
  </si>
  <si>
    <t xml:space="preserve">      基础设施建设和经济发展</t>
  </si>
  <si>
    <t xml:space="preserve">      其他大中型水库移民后期扶持基金支出</t>
  </si>
  <si>
    <t xml:space="preserve">  福利彩票销售机构的业务费用</t>
  </si>
  <si>
    <t xml:space="preserve">  体育彩票销售机构的业务费用</t>
  </si>
  <si>
    <t xml:space="preserve">  彩票兑奖周转金</t>
  </si>
  <si>
    <t xml:space="preserve">      其他小型水库移民扶助基金支出</t>
  </si>
  <si>
    <t xml:space="preserve">  彩票发行销售风险基金</t>
  </si>
  <si>
    <t xml:space="preserve">  彩票市场调控资金收入</t>
  </si>
  <si>
    <t xml:space="preserve">      其他小型水库移民扶助基金对应专项债务收入安排的支出</t>
  </si>
  <si>
    <t xml:space="preserve">      风力发电补助</t>
  </si>
  <si>
    <t xml:space="preserve">      太阳能发电补助</t>
  </si>
  <si>
    <t xml:space="preserve">      生物质能发电补助</t>
  </si>
  <si>
    <t xml:space="preserve">      其他可再生能源电价附加收入安排的支出</t>
  </si>
  <si>
    <t xml:space="preserve">      回收处理费用补贴</t>
  </si>
  <si>
    <t xml:space="preserve">      信息系统建设</t>
  </si>
  <si>
    <t xml:space="preserve">      基金征管经费</t>
  </si>
  <si>
    <t xml:space="preserve">      其他废弃电器电子产品处理基金支出</t>
  </si>
  <si>
    <t xml:space="preserve">      征地和拆迁补偿支出</t>
  </si>
  <si>
    <t xml:space="preserve">      土地开发支出</t>
  </si>
  <si>
    <t xml:space="preserve">      城市建设支出</t>
  </si>
  <si>
    <t xml:space="preserve">      农村基础设施建设支出</t>
  </si>
  <si>
    <t xml:space="preserve">      补助被征地农民支出</t>
  </si>
  <si>
    <t xml:space="preserve">      土地出让业务支出</t>
  </si>
  <si>
    <t xml:space="preserve">      廉租住房支出</t>
  </si>
  <si>
    <t xml:space="preserve">      支付破产或改制企业职工安置费</t>
  </si>
  <si>
    <t xml:space="preserve">      棚户区改造支出</t>
  </si>
  <si>
    <t xml:space="preserve">      公共租赁住房支出</t>
  </si>
  <si>
    <t xml:space="preserve">      保障性住房租金补贴</t>
  </si>
  <si>
    <t xml:space="preserve">      农业生产发展支出</t>
  </si>
  <si>
    <t xml:space="preserve">      农村社会事业支出</t>
  </si>
  <si>
    <t xml:space="preserve">      农业农村生态环境支出</t>
  </si>
  <si>
    <t xml:space="preserve">      其他国有土地使用权出让收入安排的支出</t>
  </si>
  <si>
    <t xml:space="preserve">      其他国有土地收益基金支出</t>
  </si>
  <si>
    <t xml:space="preserve">      城市公共设施</t>
  </si>
  <si>
    <t xml:space="preserve">      城市环境卫生</t>
  </si>
  <si>
    <t xml:space="preserve">      公有房屋</t>
  </si>
  <si>
    <t xml:space="preserve">      城市防洪</t>
  </si>
  <si>
    <t xml:space="preserve">      其他城市基础设施配套费安排的支出</t>
  </si>
  <si>
    <t xml:space="preserve">    污水处理费收入安排的支出</t>
  </si>
  <si>
    <t xml:space="preserve">      污水处理设施建设和运营</t>
  </si>
  <si>
    <t xml:space="preserve">      代征手续费</t>
  </si>
  <si>
    <t xml:space="preserve">      其他污水处理费安排的支出</t>
  </si>
  <si>
    <t xml:space="preserve">      其他土地储备专项债券收入安排的支出</t>
  </si>
  <si>
    <t xml:space="preserve">      其他棚户区改造专项债券收入安排的支出</t>
  </si>
  <si>
    <t xml:space="preserve">      其他城市基础设施配套费对应专项债务收入安排的支出</t>
  </si>
  <si>
    <t xml:space="preserve">      其他污水处理费对应专项债务收入安排的支出</t>
  </si>
  <si>
    <t xml:space="preserve">      其他国有土地使用权出让收入对应专项债务收入安排的支出</t>
  </si>
  <si>
    <t xml:space="preserve">      解决移民遗留问题</t>
  </si>
  <si>
    <t xml:space="preserve">      库区防护工程维护</t>
  </si>
  <si>
    <t xml:space="preserve">      其他大中型水库库区基金支出</t>
  </si>
  <si>
    <t xml:space="preserve">      库区维护和管理</t>
  </si>
  <si>
    <t xml:space="preserve">      其他三峡水库库区基金支出</t>
  </si>
  <si>
    <t xml:space="preserve">      南水北调工程建设</t>
  </si>
  <si>
    <t xml:space="preserve">      三峡后续工作</t>
  </si>
  <si>
    <t xml:space="preserve">      地方重大水利工程建设</t>
  </si>
  <si>
    <t xml:space="preserve">      其他重大水利工程建设基金支出</t>
  </si>
  <si>
    <t xml:space="preserve">      公路建设</t>
  </si>
  <si>
    <t xml:space="preserve">      公路养护</t>
  </si>
  <si>
    <t xml:space="preserve">      公路还贷</t>
  </si>
  <si>
    <t xml:space="preserve">      其他海南省高等级公路车辆通行附加费安排的支出</t>
  </si>
  <si>
    <t xml:space="preserve">      政府还贷公路养护</t>
  </si>
  <si>
    <t xml:space="preserve">      政府还贷公路管理</t>
  </si>
  <si>
    <t xml:space="preserve">      其他车辆通行费安排的支出</t>
  </si>
  <si>
    <t xml:space="preserve">      港口设施</t>
  </si>
  <si>
    <t xml:space="preserve">      航道建设和维护</t>
  </si>
  <si>
    <t xml:space="preserve">      航运保障系统建设</t>
  </si>
  <si>
    <t xml:space="preserve">      其他港口建设费安排的支出</t>
  </si>
  <si>
    <t xml:space="preserve">      铁路建设投资</t>
  </si>
  <si>
    <t xml:space="preserve">      购置铁路机车车辆</t>
  </si>
  <si>
    <t xml:space="preserve">      铁路还贷</t>
  </si>
  <si>
    <t xml:space="preserve">      建设项目铺底资金</t>
  </si>
  <si>
    <t xml:space="preserve">      勘测设计</t>
  </si>
  <si>
    <t xml:space="preserve">      注册资本金</t>
  </si>
  <si>
    <t xml:space="preserve">      周转资金</t>
  </si>
  <si>
    <t xml:space="preserve">      其他铁路建设基金支出</t>
  </si>
  <si>
    <t xml:space="preserve">      应急处置费用</t>
  </si>
  <si>
    <t xml:space="preserve">      控制清除污染</t>
  </si>
  <si>
    <t xml:space="preserve">      损失补偿</t>
  </si>
  <si>
    <t xml:space="preserve">      生态恢复</t>
  </si>
  <si>
    <t xml:space="preserve">      监视监测</t>
  </si>
  <si>
    <t xml:space="preserve">      其他船舶油污损害赔偿基金支出</t>
  </si>
  <si>
    <t xml:space="preserve">      民航机场建设</t>
  </si>
  <si>
    <t xml:space="preserve">      空管系统建设</t>
  </si>
  <si>
    <t xml:space="preserve">      民航安全</t>
  </si>
  <si>
    <t xml:space="preserve">      航线和机场补贴</t>
  </si>
  <si>
    <t xml:space="preserve">      民航节能减排</t>
  </si>
  <si>
    <t xml:space="preserve">      通用航空发展</t>
  </si>
  <si>
    <t xml:space="preserve">      征管经费</t>
  </si>
  <si>
    <t xml:space="preserve">      其他民航发展基金支出</t>
  </si>
  <si>
    <t xml:space="preserve">      其他海南省高等级公路车辆通行附加费对应专项债务收入安排的支出</t>
  </si>
  <si>
    <t xml:space="preserve">      其他政府收费公路专项债券收入安排的支出</t>
  </si>
  <si>
    <t xml:space="preserve">      其他港口建设费对应专项债务收入安排的支出</t>
  </si>
  <si>
    <t xml:space="preserve">      地方农网还贷资金支出</t>
  </si>
  <si>
    <t xml:space="preserve">      其他农网还贷资金支出</t>
  </si>
  <si>
    <t xml:space="preserve">      其他政府性基金安排的支出</t>
  </si>
  <si>
    <t xml:space="preserve">      其他地方自行试点项目收益专项债券收入安排的支出</t>
  </si>
  <si>
    <t xml:space="preserve">      其他政府性基金债务收入安排的支出</t>
  </si>
  <si>
    <t xml:space="preserve">      福利彩票发行机构的业务费支出</t>
  </si>
  <si>
    <t xml:space="preserve">      体育彩票发行机构的业务费支出</t>
  </si>
  <si>
    <t xml:space="preserve">      福利彩票销售机构的业务费支出</t>
  </si>
  <si>
    <t xml:space="preserve">      体育彩票销售机构的业务费支出</t>
  </si>
  <si>
    <t xml:space="preserve">      彩票兑奖周转金支出</t>
  </si>
  <si>
    <t xml:space="preserve">      彩票发行销售风险基金支出</t>
  </si>
  <si>
    <t xml:space="preserve">      彩票市场调控资金支出</t>
  </si>
  <si>
    <t xml:space="preserve">      其他彩票发行销售机构业务费安排的支出</t>
  </si>
  <si>
    <t xml:space="preserve">      用于社会福利的彩票公益金支出</t>
  </si>
  <si>
    <t xml:space="preserve">      用于体育事业的彩票公益金支出</t>
  </si>
  <si>
    <t xml:space="preserve">      用于教育事业的彩票公益金支出</t>
  </si>
  <si>
    <t xml:space="preserve">      用于红十字事业的彩票公益金支出</t>
  </si>
  <si>
    <t xml:space="preserve">      用于残疾人事业的彩票公益金支出</t>
  </si>
  <si>
    <t xml:space="preserve">      用于文化事业的彩票公益金支出</t>
  </si>
  <si>
    <t xml:space="preserve">      用于巩固脱贫衔接乡村振兴的彩票公益金支出</t>
  </si>
  <si>
    <t xml:space="preserve">      用于法律援助的彩票公益金支出</t>
  </si>
  <si>
    <t xml:space="preserve">      用于城乡医疗救助的的彩票公益金支出</t>
  </si>
  <si>
    <t xml:space="preserve">      用于其他社会公益事业的彩票公益金支出</t>
  </si>
  <si>
    <t xml:space="preserve">      海南省高等级公路车辆通行附加费债务付息支出</t>
  </si>
  <si>
    <t xml:space="preserve">      港口建设费债务付息支出</t>
  </si>
  <si>
    <t xml:space="preserve">      国家电影事业发展专项资金债务付息支出</t>
  </si>
  <si>
    <t xml:space="preserve">      国有土地使用权出让金债务付息支出</t>
  </si>
  <si>
    <t xml:space="preserve">      农业土地开发资金债务付息支出</t>
  </si>
  <si>
    <t xml:space="preserve">      大中型水库库区基金债务付息支出</t>
  </si>
  <si>
    <t xml:space="preserve">      城市基础设施配套费债务付息支出</t>
  </si>
  <si>
    <t xml:space="preserve">      小型水库移民扶助基金债务付息支出</t>
  </si>
  <si>
    <t xml:space="preserve">      国家重大水利工程建设基金债务付息支出</t>
  </si>
  <si>
    <t xml:space="preserve">      车辆通行费债务付息支出</t>
  </si>
  <si>
    <t xml:space="preserve">      污水处理费债务付息支出</t>
  </si>
  <si>
    <t xml:space="preserve">      土地储备专项债券付息支出</t>
  </si>
  <si>
    <t xml:space="preserve">      政府收费公路专项债券付息支出</t>
  </si>
  <si>
    <t xml:space="preserve">      棚户区改造专项债券付息支出</t>
  </si>
  <si>
    <t xml:space="preserve">      其他地方自行试点项目收益专项债券付息支出</t>
  </si>
  <si>
    <t xml:space="preserve">      其他政府性基金债务付息支出</t>
  </si>
  <si>
    <t xml:space="preserve">      海南省高等级公路车辆通行附加费债务发行费用支出</t>
  </si>
  <si>
    <t xml:space="preserve">      港口建设费债务发行费用支出</t>
  </si>
  <si>
    <t xml:space="preserve">      国家电影事业发展专项资金债务发行费用支出</t>
  </si>
  <si>
    <t xml:space="preserve">      国有土地使用权出让金债务发行费用支出</t>
  </si>
  <si>
    <t xml:space="preserve">      农业土地开发资金债务发行费用支出</t>
  </si>
  <si>
    <t xml:space="preserve">      大中型水库库区基金债务发行费用支出</t>
  </si>
  <si>
    <t xml:space="preserve">      城市基础设施配套费债务发行费用支出</t>
  </si>
  <si>
    <t xml:space="preserve">      小型水库移民扶助基金债务发行费用支出</t>
  </si>
  <si>
    <t xml:space="preserve">      国家重大水利工程建设基金债务发行费用支出</t>
  </si>
  <si>
    <t xml:space="preserve">      车辆通行费债务发行费用支出</t>
  </si>
  <si>
    <t xml:space="preserve">      污水处理费债务发行费用支出</t>
  </si>
  <si>
    <t xml:space="preserve">      土地储备专项债券发行费用支出</t>
  </si>
  <si>
    <t xml:space="preserve">      政府收费公路专项债券发行费用支出</t>
  </si>
  <si>
    <t xml:space="preserve">      棚户区改造专项债券发行费用支出</t>
  </si>
  <si>
    <t xml:space="preserve">      其他地方自行试点项目收益专项债务发行费用支出</t>
  </si>
  <si>
    <t xml:space="preserve">      其他政府性基金债务发行费用支出</t>
  </si>
  <si>
    <t xml:space="preserve">    基础设施建设</t>
  </si>
  <si>
    <t xml:space="preserve">      公共卫生体系建设</t>
  </si>
  <si>
    <t xml:space="preserve">      重大疫情防控救治体系建设</t>
  </si>
  <si>
    <t xml:space="preserve">      粮食安全</t>
  </si>
  <si>
    <t xml:space="preserve">      能源安全</t>
  </si>
  <si>
    <t xml:space="preserve">      应急物资保障</t>
  </si>
  <si>
    <t xml:space="preserve">      产业链改造升级</t>
  </si>
  <si>
    <t xml:space="preserve">      城镇老旧小区改造</t>
  </si>
  <si>
    <t xml:space="preserve">      生态环境治理</t>
  </si>
  <si>
    <t xml:space="preserve">      交通基础设施建设</t>
  </si>
  <si>
    <t xml:space="preserve">      市政设施建设</t>
  </si>
  <si>
    <t xml:space="preserve">      重大区域规划基础设施建设</t>
  </si>
  <si>
    <t xml:space="preserve">      其他基础设施建设</t>
  </si>
  <si>
    <t xml:space="preserve">    抗疫相关支出</t>
  </si>
  <si>
    <t xml:space="preserve">      减免房租补贴</t>
  </si>
  <si>
    <t xml:space="preserve">      重点企业贷款贴息</t>
  </si>
  <si>
    <t xml:space="preserve">      创业担保贷款贴息</t>
  </si>
  <si>
    <t xml:space="preserve">      援企稳岗补贴</t>
  </si>
  <si>
    <t xml:space="preserve">      困难群众基本生活补助</t>
  </si>
  <si>
    <t xml:space="preserve">      其他抗疫相关支出</t>
  </si>
  <si>
    <t>政府性基金预算 表五</t>
  </si>
  <si>
    <t>深圳市2022年本级政府性基金调入专项收入预算表</t>
  </si>
  <si>
    <t>上年决算（执行)数</t>
  </si>
  <si>
    <t>十七、彩票发行机构和彩票销售机构的业务费用</t>
  </si>
  <si>
    <t>十八、其他政府性基金收入</t>
  </si>
  <si>
    <t>政府性基金预算 表六</t>
  </si>
  <si>
    <t>深圳市2022年本级政府性基金预算支出资金来源情况表</t>
  </si>
  <si>
    <t>当年预算收入安排</t>
  </si>
  <si>
    <t>转移支付收入安排</t>
  </si>
  <si>
    <t>上年结余</t>
  </si>
  <si>
    <t>调入资金</t>
  </si>
  <si>
    <t>政府债务资金</t>
  </si>
  <si>
    <t>其他资金</t>
  </si>
  <si>
    <t>政府性基金预算 表七</t>
  </si>
  <si>
    <t>深圳市2022年政府性基金预算转移支付分区（新区）预算汇总表</t>
  </si>
  <si>
    <t>金额</t>
  </si>
  <si>
    <t>深汕合作区</t>
  </si>
  <si>
    <t>七、资源勘探信息等支出</t>
  </si>
  <si>
    <t>十、债务发行费支出</t>
  </si>
  <si>
    <t>政府性基金预算 表八</t>
  </si>
  <si>
    <t>深圳市2022年政府性基金预算收支表</t>
  </si>
  <si>
    <t>国有资本经营预算  表一</t>
  </si>
  <si>
    <t>2022年深圳市本级国有资本经营预算收支总表</t>
  </si>
  <si>
    <t>收      入</t>
  </si>
  <si>
    <t>支     出</t>
  </si>
  <si>
    <t>项   目</t>
  </si>
  <si>
    <t>2021年</t>
  </si>
  <si>
    <t>增减%</t>
  </si>
  <si>
    <t>国有资本经营收入</t>
  </si>
  <si>
    <t>国有资本经营预算支出</t>
  </si>
  <si>
    <t>（一）利润收入</t>
  </si>
  <si>
    <t>（一）解决历史遗留问题及改革成本支出</t>
  </si>
  <si>
    <t>（二）股利、股息收入</t>
  </si>
  <si>
    <t>（二）国有企业资本金注入</t>
  </si>
  <si>
    <t>（三）产权转让收入</t>
  </si>
  <si>
    <t>（三）国有企业政策性补贴</t>
  </si>
  <si>
    <t>（四）清算收入</t>
  </si>
  <si>
    <t>（四）其他国有资本经营预算支出</t>
  </si>
  <si>
    <t>（五）其他国有资本经营收入</t>
  </si>
  <si>
    <t>本年收入合计</t>
  </si>
  <si>
    <t>本年支出合计</t>
  </si>
  <si>
    <t xml:space="preserve">   国有资本经营预算转移支付收入</t>
  </si>
  <si>
    <t>（一）国有资本经营预算转移支付</t>
  </si>
  <si>
    <t>（二）调出资金</t>
  </si>
  <si>
    <t>上年结转</t>
  </si>
  <si>
    <t>结转下年</t>
  </si>
  <si>
    <t xml:space="preserve">         支出总计</t>
  </si>
  <si>
    <t>国有资本经营预算  表二</t>
  </si>
  <si>
    <t>2022年深圳市本级国有资本经营预算收入表</t>
  </si>
  <si>
    <t>科目编码</t>
  </si>
  <si>
    <t>备注</t>
  </si>
  <si>
    <t>一、国有资本经营收入</t>
  </si>
  <si>
    <t xml:space="preserve">    烟草企业利润收入</t>
  </si>
  <si>
    <t xml:space="preserve">    ……</t>
  </si>
  <si>
    <r>
      <rPr>
        <sz val="10"/>
        <rFont val="Times New Roman"/>
        <charset val="0"/>
      </rPr>
      <t xml:space="preserve">        </t>
    </r>
    <r>
      <rPr>
        <sz val="10"/>
        <rFont val="宋体"/>
        <charset val="134"/>
      </rPr>
      <t>其他国有资本经营预算企业利润收入</t>
    </r>
  </si>
  <si>
    <r>
      <rPr>
        <sz val="10"/>
        <rFont val="Times New Roman"/>
        <charset val="0"/>
      </rPr>
      <t xml:space="preserve">          </t>
    </r>
    <r>
      <rPr>
        <sz val="10"/>
        <rFont val="宋体"/>
        <charset val="134"/>
      </rPr>
      <t>国有控股公司股利、股息收入</t>
    </r>
  </si>
  <si>
    <r>
      <rPr>
        <sz val="10"/>
        <rFont val="Times New Roman"/>
        <charset val="0"/>
      </rPr>
      <t xml:space="preserve">          </t>
    </r>
    <r>
      <rPr>
        <sz val="10"/>
        <rFont val="宋体"/>
        <charset val="134"/>
      </rPr>
      <t>国有参股公司股利、股息收入</t>
    </r>
  </si>
  <si>
    <r>
      <rPr>
        <sz val="10"/>
        <rFont val="Times New Roman"/>
        <charset val="0"/>
      </rPr>
      <t xml:space="preserve">          </t>
    </r>
    <r>
      <rPr>
        <sz val="10"/>
        <rFont val="宋体"/>
        <charset val="134"/>
      </rPr>
      <t>其他国有资本经营预算企业股利、股息收入</t>
    </r>
  </si>
  <si>
    <r>
      <rPr>
        <sz val="10"/>
        <rFont val="Times New Roman"/>
        <charset val="0"/>
      </rPr>
      <t xml:space="preserve">          </t>
    </r>
    <r>
      <rPr>
        <sz val="10"/>
        <rFont val="宋体"/>
        <charset val="134"/>
      </rPr>
      <t>国有</t>
    </r>
    <r>
      <rPr>
        <sz val="10"/>
        <rFont val="宋体"/>
        <charset val="134"/>
      </rPr>
      <t>股权、股份转让收入</t>
    </r>
  </si>
  <si>
    <r>
      <rPr>
        <sz val="10"/>
        <rFont val="Times New Roman"/>
        <charset val="0"/>
      </rPr>
      <t xml:space="preserve">          </t>
    </r>
    <r>
      <rPr>
        <sz val="10"/>
        <rFont val="宋体"/>
        <charset val="134"/>
      </rPr>
      <t>国有独资企业产权转让收入</t>
    </r>
  </si>
  <si>
    <r>
      <rPr>
        <sz val="10"/>
        <rFont val="Times New Roman"/>
        <charset val="0"/>
      </rPr>
      <t xml:space="preserve">          </t>
    </r>
    <r>
      <rPr>
        <sz val="10"/>
        <rFont val="宋体"/>
        <charset val="134"/>
      </rPr>
      <t>其他国有资本经营预算企业产权转让收入</t>
    </r>
  </si>
  <si>
    <r>
      <rPr>
        <sz val="10"/>
        <rFont val="Times New Roman"/>
        <charset val="0"/>
      </rPr>
      <t xml:space="preserve">          </t>
    </r>
    <r>
      <rPr>
        <sz val="10"/>
        <rFont val="宋体"/>
        <charset val="134"/>
      </rPr>
      <t>国有股权、股份清算收入</t>
    </r>
  </si>
  <si>
    <r>
      <rPr>
        <sz val="10"/>
        <rFont val="Times New Roman"/>
        <charset val="0"/>
      </rPr>
      <t xml:space="preserve">          </t>
    </r>
    <r>
      <rPr>
        <sz val="10"/>
        <rFont val="宋体"/>
        <charset val="134"/>
      </rPr>
      <t>国有独资企业清算收入</t>
    </r>
  </si>
  <si>
    <r>
      <rPr>
        <sz val="10"/>
        <rFont val="Times New Roman"/>
        <charset val="0"/>
      </rPr>
      <t xml:space="preserve">          </t>
    </r>
    <r>
      <rPr>
        <sz val="10"/>
        <rFont val="宋体"/>
        <charset val="134"/>
      </rPr>
      <t>其他国有资本经营预算企业清算收入</t>
    </r>
  </si>
  <si>
    <t>(五）其他国有资本经营预算收入</t>
  </si>
  <si>
    <t>二、转移性收入</t>
  </si>
  <si>
    <t>国有资本经营预算转移支付收入</t>
  </si>
  <si>
    <t xml:space="preserve">          国有资本经营预算转移支付收入</t>
  </si>
  <si>
    <t>上解收入</t>
  </si>
  <si>
    <t xml:space="preserve">          国有资本经营预算上解收入</t>
  </si>
  <si>
    <t>国有资本经营预算  表三</t>
  </si>
  <si>
    <t>2022年深圳市本级国有资本经营预算支出表</t>
  </si>
  <si>
    <t>科目名称（填列至项级科目）</t>
  </si>
  <si>
    <t xml:space="preserve">  解决历史遗留问题及改革成本支出</t>
  </si>
  <si>
    <t xml:space="preserve">    厂办大集体改革支出</t>
  </si>
  <si>
    <t xml:space="preserve">    “三供一业”移交补助支出</t>
  </si>
  <si>
    <t xml:space="preserve">    国有企业办职教幼教补助支出</t>
  </si>
  <si>
    <t xml:space="preserve">    国有企业办公共服务机构移交补助支出</t>
  </si>
  <si>
    <t xml:space="preserve">    国有企业退休人员社会化管理补助支出</t>
  </si>
  <si>
    <t xml:space="preserve">    国有企业棚户区改造支出</t>
  </si>
  <si>
    <t xml:space="preserve">    国有企业改革成本支出</t>
  </si>
  <si>
    <r>
      <rPr>
        <sz val="10"/>
        <rFont val="宋体"/>
        <charset val="134"/>
      </rPr>
      <t xml:space="preserve"> </t>
    </r>
    <r>
      <rPr>
        <sz val="10"/>
        <rFont val="宋体"/>
        <charset val="134"/>
      </rPr>
      <t xml:space="preserve">   离休干部医药费补助支出</t>
    </r>
  </si>
  <si>
    <t xml:space="preserve">    其他解决历史遗留问题及改革成本支出</t>
  </si>
  <si>
    <t xml:space="preserve">  国有企业资本金注入</t>
  </si>
  <si>
    <r>
      <rPr>
        <sz val="10"/>
        <rFont val="宋体"/>
        <charset val="134"/>
      </rPr>
      <t xml:space="preserve"> </t>
    </r>
    <r>
      <rPr>
        <sz val="10"/>
        <rFont val="宋体"/>
        <charset val="134"/>
      </rPr>
      <t xml:space="preserve">   国有经济结构调整支出</t>
    </r>
  </si>
  <si>
    <r>
      <rPr>
        <sz val="10"/>
        <rFont val="宋体"/>
        <charset val="134"/>
      </rPr>
      <t xml:space="preserve"> </t>
    </r>
    <r>
      <rPr>
        <sz val="10"/>
        <rFont val="宋体"/>
        <charset val="134"/>
      </rPr>
      <t xml:space="preserve">   公益性设施投资支出</t>
    </r>
  </si>
  <si>
    <r>
      <rPr>
        <sz val="10"/>
        <rFont val="宋体"/>
        <charset val="134"/>
      </rPr>
      <t xml:space="preserve"> </t>
    </r>
    <r>
      <rPr>
        <sz val="10"/>
        <rFont val="宋体"/>
        <charset val="134"/>
      </rPr>
      <t xml:space="preserve">   前瞻性战略性产业发展</t>
    </r>
  </si>
  <si>
    <r>
      <rPr>
        <sz val="10"/>
        <rFont val="宋体"/>
        <charset val="134"/>
      </rPr>
      <t xml:space="preserve"> </t>
    </r>
    <r>
      <rPr>
        <sz val="10"/>
        <rFont val="宋体"/>
        <charset val="134"/>
      </rPr>
      <t xml:space="preserve">   生态环境保护支出</t>
    </r>
  </si>
  <si>
    <r>
      <rPr>
        <sz val="10"/>
        <rFont val="宋体"/>
        <charset val="134"/>
      </rPr>
      <t xml:space="preserve"> </t>
    </r>
    <r>
      <rPr>
        <sz val="10"/>
        <rFont val="宋体"/>
        <charset val="134"/>
      </rPr>
      <t xml:space="preserve">   支持科技进步支出</t>
    </r>
  </si>
  <si>
    <r>
      <rPr>
        <sz val="10"/>
        <rFont val="宋体"/>
        <charset val="134"/>
      </rPr>
      <t xml:space="preserve"> </t>
    </r>
    <r>
      <rPr>
        <sz val="10"/>
        <rFont val="宋体"/>
        <charset val="134"/>
      </rPr>
      <t xml:space="preserve">   保障国家经济安全支持</t>
    </r>
  </si>
  <si>
    <r>
      <rPr>
        <sz val="10"/>
        <rFont val="宋体"/>
        <charset val="134"/>
      </rPr>
      <t xml:space="preserve"> </t>
    </r>
    <r>
      <rPr>
        <sz val="10"/>
        <rFont val="宋体"/>
        <charset val="134"/>
      </rPr>
      <t xml:space="preserve">   对外投资合作支出</t>
    </r>
  </si>
  <si>
    <r>
      <rPr>
        <sz val="10"/>
        <rFont val="宋体"/>
        <charset val="134"/>
      </rPr>
      <t xml:space="preserve"> </t>
    </r>
    <r>
      <rPr>
        <sz val="10"/>
        <rFont val="宋体"/>
        <charset val="134"/>
      </rPr>
      <t xml:space="preserve">   其他国有企业资本金注入</t>
    </r>
  </si>
  <si>
    <t xml:space="preserve">  国有企业政策性补贴</t>
  </si>
  <si>
    <r>
      <rPr>
        <sz val="10"/>
        <rFont val="宋体"/>
        <charset val="134"/>
      </rPr>
      <t xml:space="preserve"> </t>
    </r>
    <r>
      <rPr>
        <sz val="10"/>
        <rFont val="宋体"/>
        <charset val="134"/>
      </rPr>
      <t xml:space="preserve">   国有企业政策性补贴</t>
    </r>
  </si>
  <si>
    <t xml:space="preserve">  其他国有资本经营预算支出</t>
  </si>
  <si>
    <r>
      <rPr>
        <sz val="10"/>
        <rFont val="宋体"/>
        <charset val="134"/>
      </rPr>
      <t xml:space="preserve"> </t>
    </r>
    <r>
      <rPr>
        <sz val="10"/>
        <rFont val="宋体"/>
        <charset val="134"/>
      </rPr>
      <t xml:space="preserve">   其他国有资本经营预算支出</t>
    </r>
  </si>
  <si>
    <t xml:space="preserve">  国有资本经营预算转移支付</t>
  </si>
  <si>
    <r>
      <rPr>
        <sz val="10"/>
        <rFont val="宋体"/>
        <charset val="134"/>
      </rPr>
      <t xml:space="preserve"> </t>
    </r>
    <r>
      <rPr>
        <sz val="10"/>
        <rFont val="宋体"/>
        <charset val="134"/>
      </rPr>
      <t xml:space="preserve">   国有资本经营预算转移支付支出</t>
    </r>
  </si>
  <si>
    <t xml:space="preserve">  上解支出</t>
  </si>
  <si>
    <t xml:space="preserve">   国有资本经营预算上解支出</t>
  </si>
  <si>
    <r>
      <rPr>
        <sz val="10"/>
        <rFont val="宋体"/>
        <charset val="134"/>
      </rPr>
      <t xml:space="preserve"> </t>
    </r>
    <r>
      <rPr>
        <sz val="10"/>
        <rFont val="宋体"/>
        <charset val="134"/>
      </rPr>
      <t xml:space="preserve">   国有资本经营预算调出资金</t>
    </r>
  </si>
  <si>
    <r>
      <rPr>
        <b/>
        <sz val="10"/>
        <rFont val="宋体"/>
        <charset val="134"/>
      </rPr>
      <t>合</t>
    </r>
    <r>
      <rPr>
        <b/>
        <sz val="10"/>
        <rFont val="Times New Roman"/>
        <charset val="0"/>
      </rPr>
      <t xml:space="preserve">      </t>
    </r>
    <r>
      <rPr>
        <b/>
        <sz val="10"/>
        <rFont val="宋体"/>
        <charset val="134"/>
      </rPr>
      <t>计</t>
    </r>
  </si>
  <si>
    <t xml:space="preserve">国有资本经营预算  表四    </t>
  </si>
  <si>
    <t>深圳市2022年本级国有资本经营预算补充表</t>
  </si>
  <si>
    <t>单位：万元、户</t>
  </si>
  <si>
    <t>行次</t>
  </si>
  <si>
    <t>一、编制范围</t>
  </si>
  <si>
    <t>编制预算的地区（个）</t>
  </si>
  <si>
    <t>2</t>
  </si>
  <si>
    <t>预算编制单位（国资监管部门）（个）</t>
  </si>
  <si>
    <t>3</t>
  </si>
  <si>
    <t>国有及国有控、参股企业户数（法人企业，户）</t>
  </si>
  <si>
    <t>4</t>
  </si>
  <si>
    <t xml:space="preserve">    其中：纳入预算编制范围企业户数（法人企业，户）</t>
  </si>
  <si>
    <t>5</t>
  </si>
  <si>
    <t>是否包括金融企业</t>
  </si>
  <si>
    <t>6</t>
  </si>
  <si>
    <t>是</t>
  </si>
  <si>
    <t>是否包括文化企业</t>
  </si>
  <si>
    <t>7</t>
  </si>
  <si>
    <t>是否包括部门所属企业</t>
  </si>
  <si>
    <t>8</t>
  </si>
  <si>
    <t>否</t>
  </si>
  <si>
    <t>是否包括事业单位出资企业</t>
  </si>
  <si>
    <t>9</t>
  </si>
  <si>
    <t>二、主要财务指标</t>
  </si>
  <si>
    <t>10</t>
  </si>
  <si>
    <t>（一）国有及国有控、参股企业</t>
  </si>
  <si>
    <t>11</t>
  </si>
  <si>
    <t>资产总额合计</t>
  </si>
  <si>
    <t>负债总额合计</t>
  </si>
  <si>
    <t>所有者权益合计</t>
  </si>
  <si>
    <t>14</t>
  </si>
  <si>
    <t>利润总额合计</t>
  </si>
  <si>
    <t>15</t>
  </si>
  <si>
    <t>净利润合计</t>
  </si>
  <si>
    <t>16</t>
  </si>
  <si>
    <t>归属于母公司所有者净利润合计</t>
  </si>
  <si>
    <t>17</t>
  </si>
  <si>
    <t>（二）纳入预算编制范围企业</t>
  </si>
  <si>
    <t>18</t>
  </si>
  <si>
    <t>19</t>
  </si>
  <si>
    <t>20</t>
  </si>
  <si>
    <t>21</t>
  </si>
  <si>
    <t>22</t>
  </si>
  <si>
    <t>23</t>
  </si>
  <si>
    <t>24</t>
  </si>
  <si>
    <t>三、国有资本收益情况</t>
  </si>
  <si>
    <t>25</t>
  </si>
  <si>
    <t>比例类型（单一比例/分类比例）</t>
  </si>
  <si>
    <t>26</t>
  </si>
  <si>
    <t>分类比例</t>
  </si>
  <si>
    <t>比例数值（将全部比例列出）</t>
  </si>
  <si>
    <t>27</t>
  </si>
  <si>
    <t>30%、15%</t>
  </si>
  <si>
    <t>四、编报情况</t>
  </si>
  <si>
    <t>28</t>
  </si>
  <si>
    <t>上报级次（人大）</t>
  </si>
  <si>
    <t>29</t>
  </si>
  <si>
    <t>人大</t>
  </si>
  <si>
    <t>上报起始年</t>
  </si>
  <si>
    <t>2014年</t>
  </si>
  <si>
    <t>说明：1.第4行“国有及国有控、参股企业户数（法人企业）”包括未编制预算的企业户数；
      2.第11行“国有及国有控、参股企业”的财务指标(12-17行）包括未编制预算的企业数据。</t>
  </si>
  <si>
    <t>国有资本经营预算  表五</t>
  </si>
  <si>
    <t>2022年深圳市国有资本经营预算收入表</t>
  </si>
  <si>
    <t xml:space="preserve">    投资服务企业利润收入</t>
  </si>
  <si>
    <t xml:space="preserve">    贸易企业利润收入</t>
  </si>
  <si>
    <t xml:space="preserve">    房地产企业利润收入</t>
  </si>
  <si>
    <t xml:space="preserve">    教育文化广播企业利润收入</t>
  </si>
  <si>
    <t xml:space="preserve">    金融企业利润收入</t>
  </si>
  <si>
    <t xml:space="preserve">    其他国有资本经营预算企业利润收入</t>
  </si>
  <si>
    <t xml:space="preserve">          国有控股公司股利、股息收入</t>
  </si>
  <si>
    <t xml:space="preserve">          国有参股公司股利、股息收入</t>
  </si>
  <si>
    <t xml:space="preserve">          其他国有资本经营预算企业股利、股息收入</t>
  </si>
  <si>
    <t xml:space="preserve">          国有股权、股份转让收入</t>
  </si>
  <si>
    <t xml:space="preserve">          国有独资企业产权转让收入</t>
  </si>
  <si>
    <t xml:space="preserve">          其他国有资本经营预算企业产权转让收入</t>
  </si>
  <si>
    <t xml:space="preserve">          国有股权、股份清算收入</t>
  </si>
  <si>
    <t xml:space="preserve">          国有独资企业清算收入</t>
  </si>
  <si>
    <t xml:space="preserve">          其他国有资本经营预算企业清算收入</t>
  </si>
  <si>
    <t>（五）其他国有资本经营预算收入</t>
  </si>
  <si>
    <t xml:space="preserve">    国有资本经营预算转移支付收入</t>
  </si>
  <si>
    <t xml:space="preserve">国有资本经营预算  表六                                           </t>
  </si>
  <si>
    <t>2022年深圳市国有资本经营预算支出表</t>
  </si>
  <si>
    <t xml:space="preserve">    离休干部医药费补助支出</t>
  </si>
  <si>
    <t xml:space="preserve">    国有经济结构调整支出</t>
  </si>
  <si>
    <t xml:space="preserve">    公益性设施投资支出</t>
  </si>
  <si>
    <t xml:space="preserve">    前瞻性战略性产业发展</t>
  </si>
  <si>
    <t xml:space="preserve">    生态环境保护支出</t>
  </si>
  <si>
    <t xml:space="preserve">    支持科技进步支出</t>
  </si>
  <si>
    <t xml:space="preserve">    保障国家经济安全支持</t>
  </si>
  <si>
    <t xml:space="preserve">    对外投资合作支出</t>
  </si>
  <si>
    <t xml:space="preserve">    其他国有企业资本金注入</t>
  </si>
  <si>
    <t xml:space="preserve">    国有企业政策性补贴</t>
  </si>
  <si>
    <t xml:space="preserve">    其他国有资本经营预算支出</t>
  </si>
  <si>
    <t xml:space="preserve">    国有资本经营预算转移支付支出</t>
  </si>
  <si>
    <t xml:space="preserve">    国有资本经营预算调出资金</t>
  </si>
  <si>
    <t>国有资本经营预算 表七</t>
  </si>
  <si>
    <t>深圳市2022年国有资本经营转移支付分区（新区）预算表</t>
  </si>
  <si>
    <t>国有企业退休人员社会化管理补助</t>
  </si>
  <si>
    <t>社会保险基金预算表 表一</t>
  </si>
  <si>
    <t>深圳市2022年社会保险基金预算一览表</t>
  </si>
  <si>
    <t>险种</t>
  </si>
  <si>
    <t>本年收入</t>
  </si>
  <si>
    <t>本年支出</t>
  </si>
  <si>
    <t>本年收支结余</t>
  </si>
  <si>
    <t>年末滚存结余</t>
  </si>
  <si>
    <t>城乡居民基
本养老保险</t>
  </si>
  <si>
    <r>
      <rPr>
        <sz val="10"/>
        <rFont val="Times New Roman"/>
        <charset val="0"/>
      </rPr>
      <t>2022</t>
    </r>
    <r>
      <rPr>
        <sz val="10"/>
        <rFont val="宋体"/>
        <charset val="134"/>
      </rPr>
      <t>年</t>
    </r>
  </si>
  <si>
    <r>
      <rPr>
        <sz val="10"/>
        <rFont val="Times New Roman"/>
        <charset val="0"/>
      </rPr>
      <t>2021</t>
    </r>
    <r>
      <rPr>
        <sz val="10"/>
        <rFont val="宋体"/>
        <charset val="134"/>
      </rPr>
      <t>年</t>
    </r>
  </si>
  <si>
    <t>增减额</t>
  </si>
  <si>
    <t>增减率</t>
  </si>
  <si>
    <t>机关事业单位
基本养老保险
（改革）</t>
  </si>
  <si>
    <t>职工基本医疗保险</t>
  </si>
  <si>
    <t>城乡居民基
本医疗保险</t>
  </si>
  <si>
    <t>工伤保险</t>
  </si>
  <si>
    <t>失业保险</t>
  </si>
  <si>
    <t>机关事业单位
基本养老保险
（试点）</t>
  </si>
  <si>
    <t>地方补充
养老保险</t>
  </si>
  <si>
    <t>地方补充
医疗保险</t>
  </si>
  <si>
    <t>总    计</t>
  </si>
  <si>
    <r>
      <rPr>
        <sz val="10"/>
        <rFont val="宋体"/>
        <charset val="134"/>
      </rPr>
      <t>20</t>
    </r>
    <r>
      <rPr>
        <sz val="10"/>
        <rFont val="宋体"/>
        <charset val="134"/>
      </rPr>
      <t>19</t>
    </r>
    <r>
      <rPr>
        <sz val="10"/>
        <rFont val="宋体"/>
        <charset val="134"/>
      </rPr>
      <t>年决算</t>
    </r>
  </si>
  <si>
    <t>社会保险基金预算表 表二</t>
  </si>
  <si>
    <t>深圳市2022年城乡居民基本养老保险基金预算表</t>
  </si>
  <si>
    <t>单位：元</t>
  </si>
  <si>
    <t>项        目</t>
  </si>
  <si>
    <t>一、个人缴费收入</t>
  </si>
  <si>
    <t>一、基础养老金支出</t>
  </si>
  <si>
    <t xml:space="preserve">    其中：财政为困难人员代缴收入</t>
  </si>
  <si>
    <t>二、个人账户养老金支出</t>
  </si>
  <si>
    <t>二、财政补贴收入</t>
  </si>
  <si>
    <t>三、丧葬补助金支出</t>
  </si>
  <si>
    <t xml:space="preserve">    其中：财政对基础养老金的补贴</t>
  </si>
  <si>
    <t>四、转移支出</t>
  </si>
  <si>
    <t xml:space="preserve">          财政对个人缴费的补贴</t>
  </si>
  <si>
    <t>五、其他支出</t>
  </si>
  <si>
    <t>三、集体补助收入</t>
  </si>
  <si>
    <t>×</t>
  </si>
  <si>
    <t>四、利息收入</t>
  </si>
  <si>
    <t>五、委托投资收益</t>
  </si>
  <si>
    <t>六、转移收入</t>
  </si>
  <si>
    <t>七、其他收入</t>
  </si>
  <si>
    <t>八、本年收入小计</t>
  </si>
  <si>
    <t>六、本年支出小计</t>
  </si>
  <si>
    <t>九、上级补助收入</t>
  </si>
  <si>
    <t>七、补助下级支出</t>
  </si>
  <si>
    <t>十、下级上解收入</t>
  </si>
  <si>
    <t>八、上解上级支出</t>
  </si>
  <si>
    <t>十一、本年收入合计</t>
  </si>
  <si>
    <t>九、本年支出合计</t>
  </si>
  <si>
    <t>十、本年收支结余</t>
  </si>
  <si>
    <t>十二、上年结余</t>
  </si>
  <si>
    <t>十一、年末滚存结余</t>
  </si>
  <si>
    <t>总        计</t>
  </si>
  <si>
    <t>社会保险基金预算表 表三</t>
  </si>
  <si>
    <t>深圳市2022年机关事业单位基本养老保险基金（改革）收支预算表</t>
  </si>
  <si>
    <t>一、基本养老保险费收入</t>
  </si>
  <si>
    <t>一、基本养老金支出</t>
  </si>
  <si>
    <t xml:space="preserve">    其中：当期征缴收入</t>
  </si>
  <si>
    <t>二、转移支出</t>
  </si>
  <si>
    <t>三、其他支出</t>
  </si>
  <si>
    <t xml:space="preserve">    其中：地方财政补贴</t>
  </si>
  <si>
    <t>三、利息收入</t>
  </si>
  <si>
    <t>四、转移收入</t>
  </si>
  <si>
    <t>五、其他收入</t>
  </si>
  <si>
    <t xml:space="preserve">    其中：滞纳金</t>
  </si>
  <si>
    <t>六、本年收入小计</t>
  </si>
  <si>
    <t>四、本年支出小计</t>
  </si>
  <si>
    <t>七、上级补助收入</t>
  </si>
  <si>
    <t>五、补助下级支出</t>
  </si>
  <si>
    <t>八、下级上解收入</t>
  </si>
  <si>
    <t>六、上解上级支出</t>
  </si>
  <si>
    <t>九、本年收入合计</t>
  </si>
  <si>
    <t>七、本年支出合计</t>
  </si>
  <si>
    <t>八、本年收支结余</t>
  </si>
  <si>
    <t>十、上年结余</t>
  </si>
  <si>
    <t>九、年末滚存结余</t>
  </si>
  <si>
    <t>社会保险基金预算表 表四</t>
  </si>
  <si>
    <t>深圳市2022年职工基本医疗保险(含生育保险)基金收支预算表</t>
  </si>
  <si>
    <t>小计</t>
  </si>
  <si>
    <t>基本医疗保险统筹基金(含单建统筹）</t>
  </si>
  <si>
    <t>基本医疗保险
个人账户基金</t>
  </si>
  <si>
    <t>一、基本医疗保险费收入</t>
  </si>
  <si>
    <t xml:space="preserve">    其中：单位缴费</t>
  </si>
  <si>
    <t xml:space="preserve">          个人缴费</t>
  </si>
  <si>
    <t>一、基本医疗保险待遇支出</t>
  </si>
  <si>
    <t xml:space="preserve">    其中: 住院费用支出</t>
  </si>
  <si>
    <t>　  　 　 门诊费用支出</t>
  </si>
  <si>
    <t xml:space="preserve">          生育医疗费用支出</t>
  </si>
  <si>
    <t xml:space="preserve">          生育津贴支出</t>
  </si>
  <si>
    <t>第 5 页</t>
  </si>
  <si>
    <t>社会保险基金预算表 表五</t>
  </si>
  <si>
    <t>深圳市2022年城乡居民基本医疗保险基金收支预算表</t>
  </si>
  <si>
    <t xml:space="preserve">    其中：集体扶持收入</t>
  </si>
  <si>
    <t xml:space="preserve">    其中：住院费用支出</t>
  </si>
  <si>
    <t xml:space="preserve">          城乡医疗救助资助收入</t>
  </si>
  <si>
    <t xml:space="preserve">          门诊费用支出</t>
  </si>
  <si>
    <t xml:space="preserve">          财政为困难人员代缴收入</t>
  </si>
  <si>
    <t>二、大病保险支出</t>
  </si>
  <si>
    <t xml:space="preserve">    其中：按规定标准补助收入</t>
  </si>
  <si>
    <t>四、其他收入</t>
  </si>
  <si>
    <t>五、本年收入小计</t>
  </si>
  <si>
    <t>六、上级补助收入</t>
  </si>
  <si>
    <t>七、下级上解收入</t>
  </si>
  <si>
    <t>八、本年收入合计</t>
  </si>
  <si>
    <t>九、上年结余</t>
  </si>
  <si>
    <t>第 6 页</t>
  </si>
  <si>
    <t>社会保险基金预算表 表六</t>
  </si>
  <si>
    <t>深圳市2022年失业保险基金收支预算表</t>
  </si>
  <si>
    <t>一、失业保险费收入</t>
  </si>
  <si>
    <t>一、失业保险金支出</t>
  </si>
  <si>
    <t xml:space="preserve">二、基本医疗保险费支出 </t>
  </si>
  <si>
    <t>三、丧葬补助金和抚恤金支出</t>
  </si>
  <si>
    <t>四、职业培训和职业介绍补贴支出</t>
  </si>
  <si>
    <t>五、其他费用支出</t>
  </si>
  <si>
    <t>六、稳岗返还支出</t>
  </si>
  <si>
    <t>七、技能提升补贴支出</t>
  </si>
  <si>
    <t>八、转移支出</t>
  </si>
  <si>
    <t>九、其他支出</t>
  </si>
  <si>
    <t>十、本年支出小计</t>
  </si>
  <si>
    <t>十一、补助下级支出</t>
  </si>
  <si>
    <t>十二、上解上级支出</t>
  </si>
  <si>
    <t>十三、本年支出合计</t>
  </si>
  <si>
    <t>十四、本年收支结余</t>
  </si>
  <si>
    <t>十五、年末滚存结余</t>
  </si>
  <si>
    <t>社会保险基金预算表 表七</t>
  </si>
  <si>
    <t>深圳市2022年机关事业单位基本养老保险基金（试点）收支预算表</t>
  </si>
  <si>
    <t>二、利息收入</t>
  </si>
  <si>
    <t>二、医疗补助金支出</t>
  </si>
  <si>
    <t>三、财政补贴收入</t>
  </si>
  <si>
    <t>三、丧葬抚恤补助支出</t>
  </si>
  <si>
    <t xml:space="preserve">    其中：本级财政补助</t>
  </si>
  <si>
    <t>四、委托投资收益</t>
  </si>
  <si>
    <t>四、其他支出</t>
  </si>
  <si>
    <t>五、转移支出</t>
  </si>
  <si>
    <t>七、本年收入小计</t>
  </si>
  <si>
    <t>八、上级补助收入</t>
  </si>
  <si>
    <t>九、下级上解收入</t>
  </si>
  <si>
    <t>十、本年收入合计</t>
  </si>
  <si>
    <t>社会保险基金预算表 表八</t>
  </si>
  <si>
    <t>深圳市2022年地方补充养老保险基金收支预算表</t>
  </si>
  <si>
    <t>一、地方补充养老保险费收入</t>
  </si>
  <si>
    <t>一、地方补充养老保险待遇支出</t>
  </si>
  <si>
    <t>二、其他支出</t>
  </si>
  <si>
    <t>五、转移收入</t>
  </si>
  <si>
    <t>三、转移支出</t>
  </si>
  <si>
    <t>社会保险基金预算表 表九</t>
  </si>
  <si>
    <t>深圳市2022年地方补充医疗保险基金预算表</t>
  </si>
  <si>
    <t>一、地方补充医疗保险费收入</t>
  </si>
  <si>
    <t>一、地方补充医疗保险待遇支出</t>
  </si>
  <si>
    <t xml:space="preserve">   1.住院支出</t>
  </si>
  <si>
    <t xml:space="preserve">   2.门诊支出</t>
  </si>
  <si>
    <t>其中：退休人员医疗补贴</t>
  </si>
  <si>
    <t>社会保险基金预算表 表十</t>
  </si>
  <si>
    <t>深圳市2022年社会保险基础资料表</t>
  </si>
  <si>
    <t>单位</t>
  </si>
  <si>
    <t>一、城乡居民基本养老保险</t>
  </si>
  <si>
    <t>四、失业保险</t>
  </si>
  <si>
    <t xml:space="preserve">   (一)16－59周岁参保缴费人数</t>
  </si>
  <si>
    <t>人</t>
  </si>
  <si>
    <t xml:space="preserve">   (一)参保人数</t>
  </si>
  <si>
    <t xml:space="preserve">   (二)实际领取待遇人员</t>
  </si>
  <si>
    <t xml:space="preserve">       其中：农民合同制工人参保人数</t>
  </si>
  <si>
    <t xml:space="preserve">   (三)人均缴费水平</t>
  </si>
  <si>
    <t>元/年</t>
  </si>
  <si>
    <t xml:space="preserve">   (二)实际缴费人数</t>
  </si>
  <si>
    <t xml:space="preserve">   (四)人均财政对缴费补贴水平</t>
  </si>
  <si>
    <t xml:space="preserve">   (三)缴费基数总额</t>
  </si>
  <si>
    <t>二、机关事业单位基本养老保险</t>
  </si>
  <si>
    <t xml:space="preserve">       1.单位</t>
  </si>
  <si>
    <t>元</t>
  </si>
  <si>
    <t xml:space="preserve">       2.个人</t>
  </si>
  <si>
    <t>　      1.在职职工</t>
  </si>
  <si>
    <t xml:space="preserve">   (四)缴费费率</t>
  </si>
  <si>
    <t>%</t>
  </si>
  <si>
    <t>　    　2.退休、退职人员</t>
  </si>
  <si>
    <t xml:space="preserve">   (五)人均缴费工资基数</t>
  </si>
  <si>
    <t xml:space="preserve">   (二)缴费人数</t>
  </si>
  <si>
    <t xml:space="preserve">   (六)全年领取失业保险金人月数</t>
  </si>
  <si>
    <t>人月</t>
  </si>
  <si>
    <t xml:space="preserve">   (七)代缴医疗保险人月数</t>
  </si>
  <si>
    <t xml:space="preserve">   　　1.单位</t>
  </si>
  <si>
    <t xml:space="preserve">   (八)享受稳定岗位补贴企
       业参加失业保险人数</t>
  </si>
  <si>
    <t>　   　2.个人</t>
  </si>
  <si>
    <t xml:space="preserve">   (九)享受技能提升补贴人数</t>
  </si>
  <si>
    <t>五、地方补充养老保险</t>
  </si>
  <si>
    <t xml:space="preserve">  (一)参保人数</t>
  </si>
  <si>
    <t>三、统筹地区职工平均工资</t>
  </si>
  <si>
    <t xml:space="preserve">  (二)缴费基数总额</t>
  </si>
  <si>
    <t>社会保险基金预算表 表十一</t>
  </si>
  <si>
    <t>深圳市2022年基本医疗保险基础资料表</t>
  </si>
  <si>
    <t>一、职工基本医疗保险</t>
  </si>
  <si>
    <t xml:space="preserve">        (1)上年末累计欠费</t>
  </si>
  <si>
    <t xml:space="preserve">        (2)本年补缴以前年度欠费</t>
  </si>
  <si>
    <t xml:space="preserve">       1.在职职工</t>
  </si>
  <si>
    <t xml:space="preserve">        (3)本年新增欠费</t>
  </si>
  <si>
    <t xml:space="preserve">       2.退休人员</t>
  </si>
  <si>
    <t xml:space="preserve">        (4)年末累计欠费</t>
  </si>
  <si>
    <t xml:space="preserve">       3.本年预缴以后年度基本医疗保险费</t>
  </si>
  <si>
    <t xml:space="preserve">       4.一次性补缴以前年度基本医疗保险费</t>
  </si>
  <si>
    <t>二、城乡居民基本医疗保险</t>
  </si>
  <si>
    <t xml:space="preserve">   (一)参保缴费年末人数</t>
  </si>
  <si>
    <t xml:space="preserve">   (二)缴费标准</t>
  </si>
  <si>
    <t xml:space="preserve">       1.单位缴费费率</t>
  </si>
  <si>
    <t xml:space="preserve">       其中：个人缴费标准</t>
  </si>
  <si>
    <t xml:space="preserve">       2.个人缴费费率</t>
  </si>
  <si>
    <t xml:space="preserve">             财政补贴标准</t>
  </si>
  <si>
    <t xml:space="preserve">   (三)大病保险情况</t>
  </si>
  <si>
    <t xml:space="preserve">   (六)保险费缴纳情况</t>
  </si>
  <si>
    <t xml:space="preserve">      1.覆盖人数</t>
  </si>
  <si>
    <t xml:space="preserve">       1.缴纳当年基本医疗保险费</t>
  </si>
  <si>
    <t xml:space="preserve">      2.筹资标准</t>
  </si>
  <si>
    <t xml:space="preserve">       2.欠费情况</t>
  </si>
  <si>
    <t xml:space="preserve">      3.人均筹资水平</t>
  </si>
  <si>
    <t>第 12 页</t>
  </si>
  <si>
    <t>社会保险基金预算表 表十二</t>
  </si>
  <si>
    <t>深圳市2022年地方补充医疗保险基础资料表</t>
  </si>
  <si>
    <t>2021年预算执行数</t>
  </si>
  <si>
    <t>一、参保人数</t>
  </si>
  <si>
    <t>二、缴费基数总额</t>
  </si>
</sst>
</file>

<file path=xl/styles.xml><?xml version="1.0" encoding="utf-8"?>
<styleSheet xmlns="http://schemas.openxmlformats.org/spreadsheetml/2006/main">
  <numFmts count="19">
    <numFmt numFmtId="176" formatCode="0.0_ "/>
    <numFmt numFmtId="177" formatCode="0.00_ "/>
    <numFmt numFmtId="178" formatCode="#,##0.000000"/>
    <numFmt numFmtId="179" formatCode="_ * #,##0.0_ ;_ * \-#,##0.0_ ;_ * &quot;-&quot;??_ ;_ @_ "/>
    <numFmt numFmtId="42" formatCode="_ &quot;￥&quot;* #,##0_ ;_ &quot;￥&quot;* \-#,##0_ ;_ &quot;￥&quot;* &quot;-&quot;_ ;_ @_ "/>
    <numFmt numFmtId="44" formatCode="_ &quot;￥&quot;* #,##0.00_ ;_ &quot;￥&quot;* \-#,##0.00_ ;_ &quot;￥&quot;* &quot;-&quot;??_ ;_ @_ "/>
    <numFmt numFmtId="180" formatCode="#,##0_);[Red]\(#,##0\)"/>
    <numFmt numFmtId="181" formatCode="#,##0.00_ ;\-#,##0.00;;"/>
    <numFmt numFmtId="182" formatCode="#,##0_ ;\-#,##0"/>
    <numFmt numFmtId="43" formatCode="_ * #,##0.00_ ;_ * \-#,##0.00_ ;_ * &quot;-&quot;??_ ;_ @_ "/>
    <numFmt numFmtId="183" formatCode="#,##0.00_ ;\-#,##0.00"/>
    <numFmt numFmtId="184" formatCode="#,##0_ "/>
    <numFmt numFmtId="185" formatCode="0.0%"/>
    <numFmt numFmtId="41" formatCode="_ * #,##0_ ;_ * \-#,##0_ ;_ * &quot;-&quot;_ ;_ @_ "/>
    <numFmt numFmtId="186" formatCode="#,##0_ ;\-#,##0;;"/>
    <numFmt numFmtId="187" formatCode="0_ "/>
    <numFmt numFmtId="188" formatCode="#,##0.00_ "/>
    <numFmt numFmtId="189" formatCode="#,##0.0_ "/>
    <numFmt numFmtId="190" formatCode="_ * #,##0_ ;_ * \-#,##0_ ;_ * &quot;-&quot;??_ ;_ @_ "/>
  </numFmts>
  <fonts count="75">
    <font>
      <sz val="11"/>
      <color indexed="8"/>
      <name val="宋体"/>
      <charset val="134"/>
    </font>
    <font>
      <sz val="12"/>
      <color indexed="8"/>
      <name val="黑体"/>
      <charset val="134"/>
    </font>
    <font>
      <sz val="16"/>
      <color indexed="8"/>
      <name val="黑体"/>
      <charset val="134"/>
    </font>
    <font>
      <sz val="27"/>
      <color indexed="8"/>
      <name val="宋体"/>
      <charset val="134"/>
    </font>
    <font>
      <sz val="12"/>
      <color indexed="8"/>
      <name val="宋体"/>
      <charset val="134"/>
    </font>
    <font>
      <sz val="12"/>
      <name val="宋体"/>
      <charset val="134"/>
    </font>
    <font>
      <sz val="12"/>
      <name val="黑体"/>
      <charset val="134"/>
    </font>
    <font>
      <b/>
      <sz val="16"/>
      <color indexed="8"/>
      <name val="黑体"/>
      <charset val="1"/>
    </font>
    <font>
      <sz val="12"/>
      <color indexed="8"/>
      <name val="宋体"/>
      <charset val="1"/>
    </font>
    <font>
      <b/>
      <sz val="12"/>
      <color indexed="8"/>
      <name val="宋体"/>
      <charset val="1"/>
    </font>
    <font>
      <b/>
      <sz val="16"/>
      <color indexed="8"/>
      <name val="黑体"/>
      <charset val="134"/>
    </font>
    <font>
      <sz val="12"/>
      <color indexed="10"/>
      <name val="宋体"/>
      <charset val="134"/>
    </font>
    <font>
      <sz val="12"/>
      <color indexed="8"/>
      <name val="@宋体"/>
      <charset val="0"/>
    </font>
    <font>
      <b/>
      <sz val="11"/>
      <color indexed="8"/>
      <name val="宋体"/>
      <charset val="134"/>
    </font>
    <font>
      <b/>
      <sz val="12"/>
      <color indexed="8"/>
      <name val="宋体"/>
      <charset val="134"/>
    </font>
    <font>
      <sz val="10"/>
      <name val="宋体"/>
      <charset val="134"/>
    </font>
    <font>
      <sz val="10"/>
      <name val="仿宋_GB2312"/>
      <charset val="134"/>
    </font>
    <font>
      <b/>
      <sz val="16"/>
      <name val="黑体"/>
      <charset val="134"/>
    </font>
    <font>
      <b/>
      <sz val="16"/>
      <name val="黑体"/>
      <charset val="0"/>
    </font>
    <font>
      <b/>
      <sz val="12"/>
      <name val="Times New Roman"/>
      <charset val="0"/>
    </font>
    <font>
      <b/>
      <sz val="10"/>
      <name val="宋体"/>
      <charset val="134"/>
    </font>
    <font>
      <b/>
      <sz val="9"/>
      <name val="宋体"/>
      <charset val="134"/>
    </font>
    <font>
      <sz val="10"/>
      <name val="Times New Roman"/>
      <charset val="0"/>
    </font>
    <font>
      <sz val="9"/>
      <name val="宋体"/>
      <charset val="134"/>
    </font>
    <font>
      <sz val="11"/>
      <name val="宋体"/>
      <charset val="134"/>
    </font>
    <font>
      <b/>
      <sz val="11"/>
      <name val="宋体"/>
      <charset val="134"/>
    </font>
    <font>
      <sz val="18"/>
      <name val="黑体"/>
      <charset val="134"/>
    </font>
    <font>
      <b/>
      <sz val="14"/>
      <name val="宋体"/>
      <charset val="134"/>
    </font>
    <font>
      <sz val="14"/>
      <name val="宋体"/>
      <charset val="134"/>
    </font>
    <font>
      <sz val="11"/>
      <color theme="1"/>
      <name val="宋体"/>
      <charset val="134"/>
      <scheme val="minor"/>
    </font>
    <font>
      <sz val="16"/>
      <name val="方正小标宋简体"/>
      <charset val="134"/>
    </font>
    <font>
      <b/>
      <sz val="10"/>
      <name val="宋体"/>
      <charset val="134"/>
      <scheme val="minor"/>
    </font>
    <font>
      <b/>
      <sz val="12"/>
      <name val="宋体"/>
      <charset val="134"/>
    </font>
    <font>
      <sz val="10"/>
      <name val="Times New Roman"/>
      <charset val="134"/>
    </font>
    <font>
      <sz val="10"/>
      <name val="宋体"/>
      <charset val="134"/>
      <scheme val="minor"/>
    </font>
    <font>
      <b/>
      <sz val="10"/>
      <name val="Times New Roman"/>
      <charset val="0"/>
    </font>
    <font>
      <sz val="9"/>
      <name val="宋体"/>
      <charset val="134"/>
      <scheme val="minor"/>
    </font>
    <font>
      <sz val="10"/>
      <name val="Arial"/>
      <charset val="134"/>
    </font>
    <font>
      <sz val="16"/>
      <name val="黑体"/>
      <charset val="134"/>
    </font>
    <font>
      <b/>
      <sz val="10"/>
      <name val="Arial"/>
      <charset val="134"/>
    </font>
    <font>
      <b/>
      <sz val="18"/>
      <name val="SimSun"/>
      <charset val="0"/>
    </font>
    <font>
      <sz val="9"/>
      <name val="SimSun"/>
      <charset val="0"/>
    </font>
    <font>
      <b/>
      <sz val="18"/>
      <name val="SimSun"/>
      <charset val="134"/>
    </font>
    <font>
      <sz val="11"/>
      <name val="SimSun"/>
      <charset val="134"/>
    </font>
    <font>
      <b/>
      <sz val="11"/>
      <name val="SimSun"/>
      <charset val="134"/>
    </font>
    <font>
      <b/>
      <sz val="18"/>
      <name val="宋体"/>
      <charset val="134"/>
    </font>
    <font>
      <sz val="11"/>
      <color indexed="10"/>
      <name val="宋体"/>
      <charset val="134"/>
    </font>
    <font>
      <b/>
      <sz val="14"/>
      <color indexed="8"/>
      <name val="宋体"/>
      <charset val="134"/>
    </font>
    <font>
      <sz val="16"/>
      <color indexed="8"/>
      <name val="方正小标宋简体"/>
      <charset val="134"/>
    </font>
    <font>
      <sz val="14"/>
      <color indexed="8"/>
      <name val="黑体"/>
      <charset val="134"/>
    </font>
    <font>
      <b/>
      <sz val="10"/>
      <color indexed="8"/>
      <name val="宋体"/>
      <charset val="134"/>
    </font>
    <font>
      <sz val="10"/>
      <color indexed="8"/>
      <name val="宋体"/>
      <charset val="134"/>
    </font>
    <font>
      <sz val="11"/>
      <color indexed="8"/>
      <name val="宋体"/>
      <charset val="0"/>
    </font>
    <font>
      <sz val="11"/>
      <color indexed="62"/>
      <name val="宋体"/>
      <charset val="0"/>
    </font>
    <font>
      <sz val="11"/>
      <color indexed="9"/>
      <name val="宋体"/>
      <charset val="0"/>
    </font>
    <font>
      <b/>
      <sz val="11"/>
      <color indexed="8"/>
      <name val="宋体"/>
      <charset val="0"/>
    </font>
    <font>
      <u/>
      <sz val="11"/>
      <color indexed="12"/>
      <name val="宋体"/>
      <charset val="0"/>
    </font>
    <font>
      <b/>
      <sz val="13"/>
      <color indexed="62"/>
      <name val="宋体"/>
      <charset val="134"/>
    </font>
    <font>
      <i/>
      <sz val="11"/>
      <color indexed="23"/>
      <name val="宋体"/>
      <charset val="0"/>
    </font>
    <font>
      <b/>
      <sz val="15"/>
      <color indexed="62"/>
      <name val="宋体"/>
      <charset val="134"/>
    </font>
    <font>
      <sz val="11"/>
      <color indexed="60"/>
      <name val="宋体"/>
      <charset val="0"/>
    </font>
    <font>
      <b/>
      <sz val="11"/>
      <color indexed="9"/>
      <name val="宋体"/>
      <charset val="0"/>
    </font>
    <font>
      <sz val="10"/>
      <color theme="1"/>
      <name val="Arial"/>
      <charset val="134"/>
    </font>
    <font>
      <sz val="11"/>
      <color indexed="8"/>
      <name val="??"/>
      <charset val="0"/>
    </font>
    <font>
      <b/>
      <sz val="11"/>
      <color indexed="62"/>
      <name val="宋体"/>
      <charset val="134"/>
    </font>
    <font>
      <b/>
      <sz val="11"/>
      <color indexed="63"/>
      <name val="宋体"/>
      <charset val="0"/>
    </font>
    <font>
      <sz val="11"/>
      <color indexed="52"/>
      <name val="宋体"/>
      <charset val="0"/>
    </font>
    <font>
      <b/>
      <sz val="18"/>
      <color indexed="62"/>
      <name val="宋体"/>
      <charset val="134"/>
    </font>
    <font>
      <u/>
      <sz val="11"/>
      <color indexed="20"/>
      <name val="宋体"/>
      <charset val="0"/>
    </font>
    <font>
      <sz val="11"/>
      <color indexed="17"/>
      <name val="宋体"/>
      <charset val="0"/>
    </font>
    <font>
      <sz val="11"/>
      <color indexed="10"/>
      <name val="宋体"/>
      <charset val="0"/>
    </font>
    <font>
      <b/>
      <sz val="11"/>
      <color indexed="52"/>
      <name val="宋体"/>
      <charset val="0"/>
    </font>
    <font>
      <sz val="10"/>
      <color rgb="FF000000"/>
      <name val="宋体"/>
      <charset val="134"/>
    </font>
    <font>
      <sz val="9"/>
      <name val="宋体"/>
      <charset val="134"/>
    </font>
    <font>
      <b/>
      <sz val="9"/>
      <name val="宋体"/>
      <charset val="134"/>
    </font>
  </fonts>
  <fills count="20">
    <fill>
      <patternFill patternType="none"/>
    </fill>
    <fill>
      <patternFill patternType="gray125"/>
    </fill>
    <fill>
      <patternFill patternType="solid">
        <fgColor indexed="9"/>
        <bgColor indexed="64"/>
      </patternFill>
    </fill>
    <fill>
      <patternFill patternType="solid">
        <fgColor indexed="9"/>
        <bgColor indexed="8"/>
      </patternFill>
    </fill>
    <fill>
      <patternFill patternType="solid">
        <fgColor indexed="51"/>
        <bgColor indexed="64"/>
      </patternFill>
    </fill>
    <fill>
      <patternFill patternType="solid">
        <fgColor indexed="47"/>
        <bgColor indexed="64"/>
      </patternFill>
    </fill>
    <fill>
      <patternFill patternType="solid">
        <fgColor indexed="42"/>
        <bgColor indexed="64"/>
      </patternFill>
    </fill>
    <fill>
      <patternFill patternType="solid">
        <fgColor indexed="57"/>
        <bgColor indexed="64"/>
      </patternFill>
    </fill>
    <fill>
      <patternFill patternType="solid">
        <fgColor indexed="29"/>
        <bgColor indexed="64"/>
      </patternFill>
    </fill>
    <fill>
      <patternFill patternType="solid">
        <fgColor indexed="44"/>
        <bgColor indexed="64"/>
      </patternFill>
    </fill>
    <fill>
      <patternFill patternType="solid">
        <fgColor indexed="10"/>
        <bgColor indexed="64"/>
      </patternFill>
    </fill>
    <fill>
      <patternFill patternType="solid">
        <fgColor indexed="46"/>
        <bgColor indexed="64"/>
      </patternFill>
    </fill>
    <fill>
      <patternFill patternType="solid">
        <fgColor indexed="49"/>
        <bgColor indexed="64"/>
      </patternFill>
    </fill>
    <fill>
      <patternFill patternType="solid">
        <fgColor indexed="53"/>
        <bgColor indexed="64"/>
      </patternFill>
    </fill>
    <fill>
      <patternFill patternType="solid">
        <fgColor indexed="25"/>
        <bgColor indexed="64"/>
      </patternFill>
    </fill>
    <fill>
      <patternFill patternType="solid">
        <fgColor indexed="55"/>
        <bgColor indexed="64"/>
      </patternFill>
    </fill>
    <fill>
      <patternFill patternType="solid">
        <fgColor indexed="31"/>
        <bgColor indexed="64"/>
      </patternFill>
    </fill>
    <fill>
      <patternFill patternType="solid">
        <fgColor indexed="26"/>
        <bgColor indexed="64"/>
      </patternFill>
    </fill>
    <fill>
      <patternFill patternType="solid">
        <fgColor indexed="27"/>
        <bgColor indexed="64"/>
      </patternFill>
    </fill>
    <fill>
      <patternFill patternType="solid">
        <fgColor indexed="43"/>
        <bgColor indexed="64"/>
      </patternFill>
    </fill>
  </fills>
  <borders count="49">
    <border>
      <left/>
      <right/>
      <top/>
      <bottom/>
      <diagonal/>
    </border>
    <border>
      <left style="thin">
        <color auto="true"/>
      </left>
      <right style="thin">
        <color auto="true"/>
      </right>
      <top style="thin">
        <color auto="true"/>
      </top>
      <bottom style="thin">
        <color auto="true"/>
      </bottom>
      <diagonal/>
    </border>
    <border>
      <left/>
      <right/>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auto="true"/>
      </right>
      <top style="thin">
        <color indexed="8"/>
      </top>
      <bottom style="thin">
        <color indexed="8"/>
      </bottom>
      <diagonal/>
    </border>
    <border>
      <left style="thin">
        <color indexed="8"/>
      </left>
      <right style="thin">
        <color indexed="8"/>
      </right>
      <top style="thin">
        <color indexed="8"/>
      </top>
      <bottom style="thin">
        <color auto="true"/>
      </bottom>
      <diagonal/>
    </border>
    <border>
      <left style="thin">
        <color auto="true"/>
      </left>
      <right style="thin">
        <color indexed="8"/>
      </right>
      <top style="thin">
        <color auto="true"/>
      </top>
      <bottom style="thin">
        <color auto="true"/>
      </bottom>
      <diagonal/>
    </border>
    <border>
      <left style="thin">
        <color indexed="8"/>
      </left>
      <right style="thin">
        <color auto="true"/>
      </right>
      <top style="thin">
        <color indexed="8"/>
      </top>
      <bottom style="thin">
        <color auto="true"/>
      </bottom>
      <diagonal/>
    </border>
    <border>
      <left/>
      <right/>
      <top style="thin">
        <color auto="true"/>
      </top>
      <bottom/>
      <diagonal/>
    </border>
    <border>
      <left/>
      <right/>
      <top/>
      <bottom style="thin">
        <color auto="true"/>
      </bottom>
      <diagonal/>
    </border>
    <border>
      <left style="thin">
        <color auto="true"/>
      </left>
      <right style="thin">
        <color auto="true"/>
      </right>
      <top style="thin">
        <color auto="true"/>
      </top>
      <bottom style="thin">
        <color indexed="8"/>
      </bottom>
      <diagonal/>
    </border>
    <border>
      <left style="thin">
        <color indexed="8"/>
      </left>
      <right style="thin">
        <color indexed="8"/>
      </right>
      <top style="thin">
        <color auto="true"/>
      </top>
      <bottom style="thin">
        <color auto="true"/>
      </bottom>
      <diagonal/>
    </border>
    <border>
      <left style="thin">
        <color indexed="8"/>
      </left>
      <right style="thin">
        <color auto="true"/>
      </right>
      <top style="thin">
        <color auto="true"/>
      </top>
      <bottom style="thin">
        <color auto="true"/>
      </bottom>
      <diagonal/>
    </border>
    <border>
      <left style="thin">
        <color indexed="8"/>
      </left>
      <right style="thin">
        <color indexed="8"/>
      </right>
      <top style="thin">
        <color auto="true"/>
      </top>
      <bottom style="thin">
        <color indexed="8"/>
      </bottom>
      <diagonal/>
    </border>
    <border>
      <left style="thin">
        <color indexed="8"/>
      </left>
      <right style="thin">
        <color auto="true"/>
      </right>
      <top style="thin">
        <color auto="true"/>
      </top>
      <bottom style="thin">
        <color indexed="8"/>
      </bottom>
      <diagonal/>
    </border>
    <border>
      <left style="thin">
        <color indexed="8"/>
      </left>
      <right style="thin">
        <color auto="true"/>
      </right>
      <top/>
      <bottom style="thin">
        <color indexed="8"/>
      </bottom>
      <diagonal/>
    </border>
    <border>
      <left style="thin">
        <color auto="true"/>
      </left>
      <right/>
      <top style="thin">
        <color auto="true"/>
      </top>
      <bottom style="thin">
        <color auto="true"/>
      </bottom>
      <diagonal/>
    </border>
    <border>
      <left/>
      <right style="thin">
        <color auto="true"/>
      </right>
      <top style="thin">
        <color auto="true"/>
      </top>
      <bottom style="thin">
        <color auto="true"/>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right style="thin">
        <color indexed="8"/>
      </right>
      <top style="thin">
        <color indexed="8"/>
      </top>
      <bottom style="thin">
        <color auto="true"/>
      </bottom>
      <diagonal/>
    </border>
    <border>
      <left/>
      <right style="thin">
        <color indexed="8"/>
      </right>
      <top style="thin">
        <color auto="true"/>
      </top>
      <bottom style="thin">
        <color auto="true"/>
      </bottom>
      <diagonal/>
    </border>
    <border>
      <left style="thin">
        <color indexed="8"/>
      </left>
      <right style="thin">
        <color indexed="8"/>
      </right>
      <top style="thin">
        <color indexed="8"/>
      </top>
      <bottom/>
      <diagonal/>
    </border>
    <border>
      <left/>
      <right/>
      <top style="thin">
        <color indexed="8"/>
      </top>
      <bottom style="thin">
        <color indexed="8"/>
      </bottom>
      <diagonal/>
    </border>
    <border>
      <left style="thin">
        <color indexed="8"/>
      </left>
      <right style="thin">
        <color indexed="8"/>
      </right>
      <top/>
      <bottom style="thin">
        <color auto="true"/>
      </bottom>
      <diagonal/>
    </border>
    <border>
      <left style="thin">
        <color auto="true"/>
      </left>
      <right style="thin">
        <color auto="true"/>
      </right>
      <top style="thin">
        <color indexed="8"/>
      </top>
      <bottom style="thin">
        <color indexed="8"/>
      </bottom>
      <diagonal/>
    </border>
    <border>
      <left style="thin">
        <color auto="true"/>
      </left>
      <right style="thin">
        <color indexed="8"/>
      </right>
      <top style="thin">
        <color auto="true"/>
      </top>
      <bottom style="thin">
        <color indexed="8"/>
      </bottom>
      <diagonal/>
    </border>
    <border>
      <left style="thin">
        <color auto="true"/>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right style="thin">
        <color auto="true"/>
      </right>
      <top style="thin">
        <color auto="true"/>
      </top>
      <bottom/>
      <diagonal/>
    </border>
    <border>
      <left style="thin">
        <color auto="true"/>
      </left>
      <right style="thin">
        <color auto="true"/>
      </right>
      <top style="thin">
        <color auto="true"/>
      </top>
      <bottom/>
      <diagonal/>
    </border>
    <border>
      <left style="thin">
        <color auto="true"/>
      </left>
      <right/>
      <top style="thin">
        <color auto="true"/>
      </top>
      <bottom/>
      <diagonal/>
    </border>
    <border>
      <left/>
      <right style="thin">
        <color auto="true"/>
      </right>
      <top/>
      <bottom style="thin">
        <color auto="true"/>
      </bottom>
      <diagonal/>
    </border>
    <border>
      <left style="thin">
        <color auto="true"/>
      </left>
      <right style="thin">
        <color auto="true"/>
      </right>
      <top/>
      <bottom style="thin">
        <color auto="true"/>
      </bottom>
      <diagonal/>
    </border>
    <border>
      <left style="thin">
        <color indexed="0"/>
      </left>
      <right/>
      <top/>
      <bottom style="thin">
        <color indexed="0"/>
      </bottom>
      <diagonal/>
    </border>
    <border>
      <left style="thin">
        <color indexed="0"/>
      </left>
      <right style="thin">
        <color indexed="0"/>
      </right>
      <top/>
      <bottom style="thin">
        <color indexed="0"/>
      </bottom>
      <diagonal/>
    </border>
    <border>
      <left/>
      <right style="thin">
        <color indexed="0"/>
      </right>
      <top/>
      <bottom style="thin">
        <color indexed="0"/>
      </bottom>
      <diagonal/>
    </border>
    <border>
      <left/>
      <right/>
      <top style="thin">
        <color auto="true"/>
      </top>
      <bottom style="thin">
        <color auto="true"/>
      </bottom>
      <diagonal/>
    </border>
    <border>
      <left style="thin">
        <color auto="true"/>
      </left>
      <right style="thin">
        <color auto="true"/>
      </right>
      <top/>
      <bottom/>
      <diagonal/>
    </border>
    <border>
      <left style="thin">
        <color auto="true"/>
      </left>
      <right/>
      <top/>
      <bottom/>
      <diagonal/>
    </border>
    <border>
      <left style="thin">
        <color indexed="23"/>
      </left>
      <right style="thin">
        <color indexed="23"/>
      </right>
      <top style="thin">
        <color indexed="23"/>
      </top>
      <bottom style="thin">
        <color indexed="23"/>
      </bottom>
      <diagonal/>
    </border>
    <border>
      <left/>
      <right/>
      <top style="thin">
        <color indexed="49"/>
      </top>
      <bottom style="double">
        <color indexed="49"/>
      </bottom>
      <diagonal/>
    </border>
    <border>
      <left/>
      <right/>
      <top/>
      <bottom style="medium">
        <color indexed="49"/>
      </bottom>
      <diagonal/>
    </border>
    <border>
      <left style="double">
        <color indexed="63"/>
      </left>
      <right style="double">
        <color indexed="63"/>
      </right>
      <top style="double">
        <color indexed="63"/>
      </top>
      <bottom style="double">
        <color indexed="63"/>
      </bottom>
      <diagonal/>
    </border>
    <border>
      <left/>
      <right/>
      <top/>
      <bottom style="medium">
        <color indexed="44"/>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s>
  <cellStyleXfs count="60">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62" fillId="0" borderId="0"/>
    <xf numFmtId="0" fontId="5" fillId="0" borderId="0">
      <alignment vertical="center"/>
    </xf>
    <xf numFmtId="0" fontId="5" fillId="0" borderId="0">
      <alignment vertical="center"/>
    </xf>
    <xf numFmtId="0" fontId="54" fillId="5" borderId="0" applyNumberFormat="false" applyBorder="false" applyAlignment="false" applyProtection="false">
      <alignment vertical="center"/>
    </xf>
    <xf numFmtId="0" fontId="52" fillId="5" borderId="0" applyNumberFormat="false" applyBorder="false" applyAlignment="false" applyProtection="false">
      <alignment vertical="center"/>
    </xf>
    <xf numFmtId="0" fontId="65" fillId="2" borderId="46" applyNumberFormat="false" applyAlignment="false" applyProtection="false">
      <alignment vertical="center"/>
    </xf>
    <xf numFmtId="0" fontId="61" fillId="15" borderId="44" applyNumberFormat="false" applyAlignment="false" applyProtection="false">
      <alignment vertical="center"/>
    </xf>
    <xf numFmtId="0" fontId="60" fillId="8" borderId="0" applyNumberFormat="false" applyBorder="false" applyAlignment="false" applyProtection="false">
      <alignment vertical="center"/>
    </xf>
    <xf numFmtId="0" fontId="59" fillId="0" borderId="43" applyNumberFormat="false" applyFill="false" applyAlignment="false" applyProtection="false">
      <alignment vertical="center"/>
    </xf>
    <xf numFmtId="0" fontId="58" fillId="0" borderId="0" applyNumberFormat="false" applyFill="false" applyBorder="false" applyAlignment="false" applyProtection="false">
      <alignment vertical="center"/>
    </xf>
    <xf numFmtId="0" fontId="57" fillId="0" borderId="43" applyNumberFormat="false" applyFill="false" applyAlignment="false" applyProtection="false">
      <alignment vertical="center"/>
    </xf>
    <xf numFmtId="0" fontId="52" fillId="9"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52" fillId="5" borderId="0" applyNumberFormat="false" applyBorder="false" applyAlignment="false" applyProtection="false">
      <alignment vertical="center"/>
    </xf>
    <xf numFmtId="0" fontId="56" fillId="0" borderId="0" applyNumberFormat="false" applyFill="false" applyBorder="false" applyAlignment="false" applyProtection="false">
      <alignment vertical="center"/>
    </xf>
    <xf numFmtId="0" fontId="54" fillId="12" borderId="0" applyNumberFormat="false" applyBorder="false" applyAlignment="false" applyProtection="false">
      <alignment vertical="center"/>
    </xf>
    <xf numFmtId="0" fontId="63" fillId="0" borderId="0">
      <alignment vertical="center"/>
    </xf>
    <xf numFmtId="0" fontId="64" fillId="0" borderId="45" applyNumberFormat="false" applyFill="false" applyAlignment="false" applyProtection="false">
      <alignment vertical="center"/>
    </xf>
    <xf numFmtId="0" fontId="55" fillId="0" borderId="42" applyNumberFormat="false" applyFill="false" applyAlignment="false" applyProtection="false">
      <alignment vertical="center"/>
    </xf>
    <xf numFmtId="0" fontId="52" fillId="16" borderId="0" applyNumberFormat="false" applyBorder="false" applyAlignment="false" applyProtection="false">
      <alignment vertical="center"/>
    </xf>
    <xf numFmtId="0" fontId="0" fillId="0" borderId="0">
      <alignment vertical="center"/>
    </xf>
    <xf numFmtId="0" fontId="52" fillId="9" borderId="0" applyNumberFormat="false" applyBorder="false" applyAlignment="false" applyProtection="false">
      <alignment vertical="center"/>
    </xf>
    <xf numFmtId="0" fontId="54" fillId="13"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67" fillId="0" borderId="0" applyNumberFormat="false" applyFill="false" applyBorder="false" applyAlignment="false" applyProtection="false">
      <alignment vertical="center"/>
    </xf>
    <xf numFmtId="0" fontId="68" fillId="0" borderId="0" applyNumberFormat="false" applyFill="false" applyBorder="false" applyAlignment="false" applyProtection="false">
      <alignment vertical="center"/>
    </xf>
    <xf numFmtId="0" fontId="5" fillId="0" borderId="0">
      <alignment vertical="center"/>
    </xf>
    <xf numFmtId="0" fontId="52" fillId="11" borderId="0" applyNumberFormat="false" applyBorder="false" applyAlignment="false" applyProtection="false">
      <alignment vertical="center"/>
    </xf>
    <xf numFmtId="0" fontId="66" fillId="0" borderId="47" applyNumberFormat="false" applyFill="false" applyAlignment="false" applyProtection="false">
      <alignment vertical="center"/>
    </xf>
    <xf numFmtId="0" fontId="64" fillId="0" borderId="0" applyNumberFormat="false" applyFill="false" applyBorder="false" applyAlignment="false" applyProtection="false">
      <alignment vertical="center"/>
    </xf>
    <xf numFmtId="0" fontId="52" fillId="8" borderId="0" applyNumberFormat="false" applyBorder="false" applyAlignment="false" applyProtection="false">
      <alignment vertical="center"/>
    </xf>
    <xf numFmtId="0" fontId="23" fillId="0" borderId="0">
      <alignment vertical="center"/>
    </xf>
    <xf numFmtId="42" fontId="0" fillId="0" borderId="0" applyFont="false" applyFill="false" applyBorder="false" applyAlignment="false" applyProtection="false">
      <alignment vertical="center"/>
    </xf>
    <xf numFmtId="0" fontId="70" fillId="0" borderId="0" applyNumberFormat="false" applyFill="false" applyBorder="false" applyAlignment="false" applyProtection="false">
      <alignment vertical="center"/>
    </xf>
    <xf numFmtId="0" fontId="0" fillId="0" borderId="0">
      <alignment vertical="center"/>
    </xf>
    <xf numFmtId="0" fontId="52" fillId="8" borderId="0" applyNumberFormat="false" applyBorder="false" applyAlignment="false" applyProtection="false">
      <alignment vertical="center"/>
    </xf>
    <xf numFmtId="0" fontId="0" fillId="17" borderId="48" applyNumberFormat="false" applyFont="false" applyAlignment="false" applyProtection="false">
      <alignment vertical="center"/>
    </xf>
    <xf numFmtId="0" fontId="54" fillId="6" borderId="0" applyNumberFormat="false" applyBorder="false" applyAlignment="false" applyProtection="false">
      <alignment vertical="center"/>
    </xf>
    <xf numFmtId="0" fontId="69" fillId="6" borderId="0" applyNumberFormat="false" applyBorder="false" applyAlignment="false" applyProtection="false">
      <alignment vertical="center"/>
    </xf>
    <xf numFmtId="0" fontId="52" fillId="18" borderId="0" applyNumberFormat="false" applyBorder="false" applyAlignment="false" applyProtection="false">
      <alignment vertical="center"/>
    </xf>
    <xf numFmtId="0" fontId="60" fillId="19" borderId="0" applyNumberFormat="false" applyBorder="false" applyAlignment="false" applyProtection="false">
      <alignment vertical="center"/>
    </xf>
    <xf numFmtId="0" fontId="71" fillId="2" borderId="41" applyNumberFormat="false" applyAlignment="false" applyProtection="false">
      <alignment vertical="center"/>
    </xf>
    <xf numFmtId="0" fontId="54" fillId="12" borderId="0" applyNumberFormat="false" applyBorder="false" applyAlignment="false" applyProtection="false">
      <alignment vertical="center"/>
    </xf>
    <xf numFmtId="0" fontId="54" fillId="11" borderId="0" applyNumberFormat="false" applyBorder="false" applyAlignment="false" applyProtection="false">
      <alignment vertical="center"/>
    </xf>
    <xf numFmtId="0" fontId="54" fillId="9" borderId="0" applyNumberFormat="false" applyBorder="false" applyAlignment="false" applyProtection="false">
      <alignment vertical="center"/>
    </xf>
    <xf numFmtId="0" fontId="54" fillId="10" borderId="0" applyNumberFormat="false" applyBorder="false" applyAlignment="false" applyProtection="false">
      <alignment vertical="center"/>
    </xf>
    <xf numFmtId="0" fontId="54" fillId="9"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54" fillId="8"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54" fillId="7" borderId="0" applyNumberFormat="false" applyBorder="false" applyAlignment="false" applyProtection="false">
      <alignment vertical="center"/>
    </xf>
    <xf numFmtId="0" fontId="52" fillId="6" borderId="0" applyNumberFormat="false" applyBorder="false" applyAlignment="false" applyProtection="false">
      <alignment vertical="center"/>
    </xf>
    <xf numFmtId="0" fontId="53" fillId="5" borderId="41" applyNumberFormat="false" applyAlignment="false" applyProtection="false">
      <alignment vertical="center"/>
    </xf>
    <xf numFmtId="0" fontId="52" fillId="6" borderId="0" applyNumberFormat="false" applyBorder="false" applyAlignment="false" applyProtection="false">
      <alignment vertical="center"/>
    </xf>
    <xf numFmtId="0" fontId="54" fillId="14" borderId="0" applyNumberFormat="false" applyBorder="false" applyAlignment="false" applyProtection="false">
      <alignment vertical="center"/>
    </xf>
    <xf numFmtId="0" fontId="52" fillId="11" borderId="0" applyNumberFormat="false" applyBorder="false" applyAlignment="false" applyProtection="false">
      <alignment vertical="center"/>
    </xf>
  </cellStyleXfs>
  <cellXfs count="700">
    <xf numFmtId="0" fontId="0" fillId="0" borderId="0" xfId="0">
      <alignment vertical="center"/>
    </xf>
    <xf numFmtId="0" fontId="0" fillId="0" borderId="0" xfId="0" applyFill="true" applyAlignment="true"/>
    <xf numFmtId="0" fontId="0" fillId="0" borderId="0" xfId="0" applyFont="true" applyFill="true" applyAlignment="true"/>
    <xf numFmtId="0" fontId="1" fillId="0" borderId="0" xfId="0" applyFont="true" applyFill="true" applyBorder="true" applyAlignment="true">
      <alignment vertical="center"/>
    </xf>
    <xf numFmtId="0" fontId="0" fillId="2" borderId="0" xfId="0" applyFont="true" applyFill="true" applyAlignment="true"/>
    <xf numFmtId="0" fontId="2" fillId="2" borderId="0" xfId="0" applyFont="true" applyFill="true" applyAlignment="true">
      <alignment horizontal="center" vertical="center"/>
    </xf>
    <xf numFmtId="0" fontId="3" fillId="2" borderId="0" xfId="0" applyFont="true" applyFill="true" applyAlignment="true">
      <alignment horizontal="center"/>
    </xf>
    <xf numFmtId="0" fontId="4" fillId="2" borderId="1" xfId="0" applyFont="true" applyFill="true" applyBorder="true" applyAlignment="true">
      <alignment horizontal="center" vertical="center"/>
    </xf>
    <xf numFmtId="0" fontId="4" fillId="2" borderId="1" xfId="0" applyFont="true" applyFill="true" applyBorder="true" applyAlignment="true">
      <alignment horizontal="left" vertical="center"/>
    </xf>
    <xf numFmtId="184" fontId="4" fillId="2" borderId="1" xfId="0" applyNumberFormat="true" applyFont="true" applyFill="true" applyBorder="true" applyAlignment="true">
      <alignment horizontal="right" vertical="center"/>
    </xf>
    <xf numFmtId="188" fontId="4" fillId="2" borderId="1" xfId="0" applyNumberFormat="true" applyFont="true" applyFill="true" applyBorder="true" applyAlignment="true">
      <alignment horizontal="right" vertical="center"/>
    </xf>
    <xf numFmtId="0" fontId="4" fillId="0" borderId="0" xfId="0" applyFont="true" applyFill="true" applyAlignment="true">
      <alignment horizontal="left" vertical="center"/>
    </xf>
    <xf numFmtId="0" fontId="4" fillId="0" borderId="0" xfId="0" applyFont="true" applyFill="true" applyAlignment="true">
      <alignment horizontal="center" vertical="center"/>
    </xf>
    <xf numFmtId="0" fontId="4" fillId="2" borderId="2" xfId="0" applyFont="true" applyFill="true" applyBorder="true" applyAlignment="true">
      <alignment horizontal="right" vertical="center"/>
    </xf>
    <xf numFmtId="0" fontId="0" fillId="2" borderId="0" xfId="0" applyFont="true" applyFill="true" applyBorder="true" applyAlignment="true"/>
    <xf numFmtId="0" fontId="5" fillId="2" borderId="0" xfId="0" applyFont="true" applyFill="true" applyBorder="true" applyAlignment="true"/>
    <xf numFmtId="0" fontId="6" fillId="2" borderId="0" xfId="0" applyFont="true" applyFill="true" applyBorder="true" applyAlignment="true"/>
    <xf numFmtId="49" fontId="7" fillId="2" borderId="0" xfId="0" applyNumberFormat="true" applyFont="true" applyFill="true" applyBorder="true" applyAlignment="true">
      <alignment horizontal="center" vertical="center"/>
    </xf>
    <xf numFmtId="0" fontId="7" fillId="2" borderId="0" xfId="0" applyFont="true" applyFill="true" applyBorder="true" applyAlignment="true">
      <alignment horizontal="center" vertical="center"/>
    </xf>
    <xf numFmtId="49" fontId="8" fillId="2" borderId="2" xfId="0" applyNumberFormat="true" applyFont="true" applyFill="true" applyBorder="true" applyAlignment="true">
      <alignment vertical="center"/>
    </xf>
    <xf numFmtId="49" fontId="9" fillId="2" borderId="3" xfId="0" applyNumberFormat="true" applyFont="true" applyFill="true" applyBorder="true" applyAlignment="true">
      <alignment horizontal="center" vertical="center"/>
    </xf>
    <xf numFmtId="49" fontId="9" fillId="2" borderId="4" xfId="0" applyNumberFormat="true" applyFont="true" applyFill="true" applyBorder="true" applyAlignment="true">
      <alignment horizontal="center" vertical="center"/>
    </xf>
    <xf numFmtId="49" fontId="8" fillId="2" borderId="3" xfId="0" applyNumberFormat="true" applyFont="true" applyFill="true" applyBorder="true" applyAlignment="true">
      <alignment vertical="center"/>
    </xf>
    <xf numFmtId="49" fontId="8" fillId="2" borderId="3" xfId="0" applyNumberFormat="true" applyFont="true" applyFill="true" applyBorder="true" applyAlignment="true">
      <alignment horizontal="center" vertical="center"/>
    </xf>
    <xf numFmtId="49" fontId="8" fillId="2" borderId="4" xfId="0" applyNumberFormat="true" applyFont="true" applyFill="true" applyBorder="true" applyAlignment="true">
      <alignment horizontal="center" vertical="center"/>
    </xf>
    <xf numFmtId="186" fontId="8" fillId="2" borderId="3" xfId="0" applyNumberFormat="true" applyFont="true" applyFill="true" applyBorder="true" applyAlignment="true">
      <alignment horizontal="right" vertical="center"/>
    </xf>
    <xf numFmtId="186" fontId="8" fillId="2" borderId="4" xfId="0" applyNumberFormat="true" applyFont="true" applyFill="true" applyBorder="true" applyAlignment="true">
      <alignment horizontal="right" vertical="center"/>
    </xf>
    <xf numFmtId="49" fontId="8" fillId="2" borderId="5" xfId="0" applyNumberFormat="true" applyFont="true" applyFill="true" applyBorder="true" applyAlignment="true">
      <alignment vertical="center"/>
    </xf>
    <xf numFmtId="49" fontId="8" fillId="2" borderId="5" xfId="0" applyNumberFormat="true" applyFont="true" applyFill="true" applyBorder="true" applyAlignment="true">
      <alignment horizontal="center" vertical="center"/>
    </xf>
    <xf numFmtId="49" fontId="8" fillId="2" borderId="1" xfId="0" applyNumberFormat="true" applyFont="true" applyFill="true" applyBorder="true" applyAlignment="true">
      <alignment vertical="center"/>
    </xf>
    <xf numFmtId="49" fontId="8" fillId="2" borderId="6" xfId="0" applyNumberFormat="true" applyFont="true" applyFill="true" applyBorder="true" applyAlignment="true">
      <alignment horizontal="center" vertical="center"/>
    </xf>
    <xf numFmtId="49" fontId="8" fillId="2" borderId="7" xfId="0" applyNumberFormat="true" applyFont="true" applyFill="true" applyBorder="true" applyAlignment="true">
      <alignment horizontal="center" vertical="center"/>
    </xf>
    <xf numFmtId="49" fontId="8" fillId="2" borderId="1" xfId="0" applyNumberFormat="true" applyFont="true" applyFill="true" applyBorder="true" applyAlignment="true">
      <alignment horizontal="center" vertical="center"/>
    </xf>
    <xf numFmtId="181" fontId="8" fillId="2" borderId="1" xfId="0" applyNumberFormat="true" applyFont="true" applyFill="true" applyBorder="true" applyAlignment="true">
      <alignment horizontal="right" vertical="center"/>
    </xf>
    <xf numFmtId="0" fontId="8" fillId="2" borderId="8" xfId="0" applyFont="true" applyFill="true" applyBorder="true" applyAlignment="true">
      <alignment vertical="center"/>
    </xf>
    <xf numFmtId="49" fontId="8" fillId="2" borderId="9" xfId="0" applyNumberFormat="true" applyFont="true" applyFill="true" applyBorder="true" applyAlignment="true">
      <alignment vertical="center"/>
    </xf>
    <xf numFmtId="49" fontId="8" fillId="2" borderId="9" xfId="0" applyNumberFormat="true" applyFont="true" applyFill="true" applyBorder="true" applyAlignment="true">
      <alignment horizontal="right" vertical="center"/>
    </xf>
    <xf numFmtId="49" fontId="9" fillId="2" borderId="1" xfId="0" applyNumberFormat="true" applyFont="true" applyFill="true" applyBorder="true" applyAlignment="true">
      <alignment horizontal="center" vertical="center"/>
    </xf>
    <xf numFmtId="49" fontId="8" fillId="2" borderId="10" xfId="0" applyNumberFormat="true" applyFont="true" applyFill="true" applyBorder="true" applyAlignment="true">
      <alignment horizontal="center" vertical="center"/>
    </xf>
    <xf numFmtId="181" fontId="8" fillId="2" borderId="5" xfId="0" applyNumberFormat="true" applyFont="true" applyFill="true" applyBorder="true" applyAlignment="true">
      <alignment horizontal="right" vertical="center"/>
    </xf>
    <xf numFmtId="0" fontId="8" fillId="2" borderId="8" xfId="0" applyFont="true" applyFill="true" applyBorder="true" applyAlignment="true">
      <alignment horizontal="right" vertical="center"/>
    </xf>
    <xf numFmtId="0" fontId="0" fillId="2" borderId="0" xfId="0" applyFill="true" applyBorder="true" applyAlignment="true"/>
    <xf numFmtId="0" fontId="0" fillId="2" borderId="0" xfId="0" applyFill="true" applyBorder="true" applyAlignment="true">
      <alignment shrinkToFit="true"/>
    </xf>
    <xf numFmtId="0" fontId="1" fillId="2" borderId="0" xfId="3" applyFont="true" applyFill="true" applyBorder="true" applyAlignment="true"/>
    <xf numFmtId="0" fontId="10" fillId="2" borderId="0" xfId="0" applyNumberFormat="true" applyFont="true" applyFill="true" applyBorder="true" applyAlignment="true" applyProtection="true">
      <alignment horizontal="center" vertical="center" wrapText="true"/>
    </xf>
    <xf numFmtId="0" fontId="4" fillId="2" borderId="0" xfId="0" applyNumberFormat="true" applyFont="true" applyFill="true" applyBorder="true" applyAlignment="true" applyProtection="true">
      <alignment vertical="center"/>
    </xf>
    <xf numFmtId="0" fontId="4" fillId="2" borderId="0" xfId="0" applyNumberFormat="true" applyFont="true" applyFill="true" applyBorder="true" applyAlignment="true" applyProtection="true">
      <alignment horizontal="center" vertical="center" wrapText="true"/>
    </xf>
    <xf numFmtId="0" fontId="4" fillId="2" borderId="0" xfId="0" applyNumberFormat="true" applyFont="true" applyFill="true" applyBorder="true" applyAlignment="true" applyProtection="true">
      <alignment vertical="center" wrapText="true"/>
    </xf>
    <xf numFmtId="0" fontId="4" fillId="2" borderId="3" xfId="0" applyNumberFormat="true" applyFont="true" applyFill="true" applyBorder="true" applyAlignment="true" applyProtection="true">
      <alignment horizontal="center" vertical="center" wrapText="true"/>
    </xf>
    <xf numFmtId="0" fontId="4" fillId="2" borderId="3" xfId="0" applyFont="true" applyFill="true" applyBorder="true" applyAlignment="true">
      <alignment horizontal="center" vertical="center"/>
    </xf>
    <xf numFmtId="49" fontId="4" fillId="2" borderId="5" xfId="0" applyNumberFormat="true" applyFont="true" applyFill="true" applyBorder="true" applyAlignment="true">
      <alignment horizontal="left" vertical="center" wrapText="true"/>
    </xf>
    <xf numFmtId="49" fontId="4" fillId="2" borderId="11" xfId="0" applyNumberFormat="true" applyFont="true" applyFill="true" applyBorder="true" applyAlignment="true">
      <alignment horizontal="center" vertical="center"/>
    </xf>
    <xf numFmtId="49" fontId="4" fillId="2" borderId="5" xfId="0" applyNumberFormat="true" applyFont="true" applyFill="true" applyBorder="true" applyAlignment="true">
      <alignment horizontal="center" vertical="center"/>
    </xf>
    <xf numFmtId="49" fontId="4" fillId="2" borderId="11" xfId="0" applyNumberFormat="true" applyFont="true" applyFill="true" applyBorder="true" applyAlignment="true">
      <alignment horizontal="left" vertical="center" wrapText="true"/>
    </xf>
    <xf numFmtId="49" fontId="4" fillId="2" borderId="12" xfId="0" applyNumberFormat="true" applyFont="true" applyFill="true" applyBorder="true" applyAlignment="true">
      <alignment horizontal="center" vertical="center"/>
    </xf>
    <xf numFmtId="186" fontId="4" fillId="2" borderId="1" xfId="0" applyNumberFormat="true" applyFont="true" applyFill="true" applyBorder="true" applyAlignment="true">
      <alignment horizontal="right" vertical="center"/>
    </xf>
    <xf numFmtId="49" fontId="4" fillId="2" borderId="13" xfId="0" applyNumberFormat="true" applyFont="true" applyFill="true" applyBorder="true" applyAlignment="true">
      <alignment horizontal="left" vertical="center" wrapText="true"/>
    </xf>
    <xf numFmtId="49" fontId="4" fillId="2" borderId="3" xfId="0" applyNumberFormat="true" applyFont="true" applyFill="true" applyBorder="true" applyAlignment="true">
      <alignment horizontal="left" vertical="center" wrapText="true"/>
    </xf>
    <xf numFmtId="49" fontId="4" fillId="2" borderId="14" xfId="0" applyNumberFormat="true" applyFont="true" applyFill="true" applyBorder="true" applyAlignment="true">
      <alignment horizontal="center" vertical="center"/>
    </xf>
    <xf numFmtId="181" fontId="4" fillId="2" borderId="1" xfId="0" applyNumberFormat="true" applyFont="true" applyFill="true" applyBorder="true" applyAlignment="true">
      <alignment horizontal="right" vertical="center"/>
    </xf>
    <xf numFmtId="49" fontId="4" fillId="2" borderId="4" xfId="0" applyNumberFormat="true" applyFont="true" applyFill="true" applyBorder="true" applyAlignment="true">
      <alignment horizontal="center" vertical="center" wrapText="true"/>
    </xf>
    <xf numFmtId="181" fontId="4" fillId="2" borderId="10" xfId="0" applyNumberFormat="true" applyFont="true" applyFill="true" applyBorder="true" applyAlignment="true">
      <alignment horizontal="right" vertical="center"/>
    </xf>
    <xf numFmtId="49" fontId="4" fillId="2" borderId="1" xfId="0" applyNumberFormat="true" applyFont="true" applyFill="true" applyBorder="true" applyAlignment="true">
      <alignment horizontal="left" vertical="center" wrapText="true"/>
    </xf>
    <xf numFmtId="49" fontId="4" fillId="2" borderId="1" xfId="0" applyNumberFormat="true" applyFont="true" applyFill="true" applyBorder="true" applyAlignment="true">
      <alignment horizontal="center" vertical="center" wrapText="true"/>
    </xf>
    <xf numFmtId="49" fontId="4" fillId="2" borderId="10" xfId="0" applyNumberFormat="true" applyFont="true" applyFill="true" applyBorder="true" applyAlignment="true">
      <alignment horizontal="left" vertical="center" wrapText="true"/>
    </xf>
    <xf numFmtId="49" fontId="4" fillId="2" borderId="10" xfId="0" applyNumberFormat="true" applyFont="true" applyFill="true" applyBorder="true" applyAlignment="true">
      <alignment horizontal="center" vertical="center" wrapText="true"/>
    </xf>
    <xf numFmtId="186" fontId="4" fillId="2" borderId="10" xfId="0" applyNumberFormat="true" applyFont="true" applyFill="true" applyBorder="true" applyAlignment="true">
      <alignment horizontal="right" vertical="center"/>
    </xf>
    <xf numFmtId="49" fontId="4" fillId="2" borderId="3" xfId="0" applyNumberFormat="true" applyFont="true" applyFill="true" applyBorder="true" applyAlignment="true">
      <alignment horizontal="center" vertical="center"/>
    </xf>
    <xf numFmtId="49" fontId="4" fillId="2" borderId="7" xfId="0" applyNumberFormat="true" applyFont="true" applyFill="true" applyBorder="true" applyAlignment="true">
      <alignment horizontal="center" vertical="center" wrapText="true"/>
    </xf>
    <xf numFmtId="186" fontId="11" fillId="2" borderId="1" xfId="0" applyNumberFormat="true" applyFont="true" applyFill="true" applyBorder="true" applyAlignment="true">
      <alignment horizontal="right" vertical="center"/>
    </xf>
    <xf numFmtId="0" fontId="4" fillId="2" borderId="0" xfId="0" applyNumberFormat="true" applyFont="true" applyFill="true" applyBorder="true" applyAlignment="true" applyProtection="true">
      <alignment vertical="center" shrinkToFit="true"/>
    </xf>
    <xf numFmtId="0" fontId="4" fillId="2" borderId="0" xfId="0" applyNumberFormat="true" applyFont="true" applyFill="true" applyBorder="true" applyAlignment="true" applyProtection="true">
      <alignment horizontal="right" vertical="center"/>
    </xf>
    <xf numFmtId="0" fontId="4" fillId="2" borderId="3" xfId="0" applyNumberFormat="true" applyFont="true" applyFill="true" applyBorder="true" applyAlignment="true" applyProtection="true">
      <alignment horizontal="center" vertical="center" shrinkToFit="true"/>
    </xf>
    <xf numFmtId="0" fontId="4" fillId="2" borderId="3" xfId="0" applyNumberFormat="true" applyFont="true" applyFill="true" applyBorder="true" applyAlignment="true" applyProtection="true">
      <alignment horizontal="center" vertical="center"/>
    </xf>
    <xf numFmtId="49" fontId="4" fillId="2" borderId="3" xfId="0" applyNumberFormat="true" applyFont="true" applyFill="true" applyBorder="true" applyAlignment="true">
      <alignment vertical="center"/>
    </xf>
    <xf numFmtId="49" fontId="12" fillId="2" borderId="3" xfId="0" applyNumberFormat="true" applyFont="true" applyFill="true" applyBorder="true" applyAlignment="true">
      <alignment horizontal="center" vertical="center"/>
    </xf>
    <xf numFmtId="49" fontId="12" fillId="2" borderId="15" xfId="0" applyNumberFormat="true" applyFont="true" applyFill="true" applyBorder="true" applyAlignment="true">
      <alignment horizontal="center" vertical="center"/>
    </xf>
    <xf numFmtId="49" fontId="4" fillId="2" borderId="5" xfId="0" applyNumberFormat="true" applyFont="true" applyFill="true" applyBorder="true" applyAlignment="true">
      <alignment vertical="center" wrapText="true"/>
    </xf>
    <xf numFmtId="182" fontId="12" fillId="2" borderId="5" xfId="0" applyNumberFormat="true" applyFont="true" applyFill="true" applyBorder="true" applyAlignment="true">
      <alignment horizontal="right" vertical="center"/>
    </xf>
    <xf numFmtId="182" fontId="12" fillId="2" borderId="7" xfId="0" applyNumberFormat="true" applyFont="true" applyFill="true" applyBorder="true" applyAlignment="true">
      <alignment horizontal="right" vertical="center"/>
    </xf>
    <xf numFmtId="0" fontId="4" fillId="2" borderId="1" xfId="0" applyFont="true" applyFill="true" applyBorder="true" applyAlignment="true">
      <alignment vertical="center"/>
    </xf>
    <xf numFmtId="182" fontId="12" fillId="2" borderId="1" xfId="0" applyNumberFormat="true" applyFont="true" applyFill="true" applyBorder="true" applyAlignment="true">
      <alignment horizontal="right" vertical="center"/>
    </xf>
    <xf numFmtId="49" fontId="12" fillId="2" borderId="1" xfId="0" applyNumberFormat="true" applyFont="true" applyFill="true" applyBorder="true" applyAlignment="true">
      <alignment horizontal="center" vertical="center"/>
    </xf>
    <xf numFmtId="183" fontId="12" fillId="2" borderId="1" xfId="0" applyNumberFormat="true" applyFont="true" applyFill="true" applyBorder="true" applyAlignment="true">
      <alignment horizontal="right" vertical="center"/>
    </xf>
    <xf numFmtId="181" fontId="12" fillId="2" borderId="1" xfId="0" applyNumberFormat="true" applyFont="true" applyFill="true" applyBorder="true" applyAlignment="true">
      <alignment horizontal="right" vertical="center"/>
    </xf>
    <xf numFmtId="49" fontId="4" fillId="2" borderId="1" xfId="0" applyNumberFormat="true" applyFont="true" applyFill="true" applyBorder="true" applyAlignment="true">
      <alignment vertical="center" wrapText="true"/>
    </xf>
    <xf numFmtId="49" fontId="4" fillId="2" borderId="1" xfId="0" applyNumberFormat="true" applyFont="true" applyFill="true" applyBorder="true" applyAlignment="true">
      <alignment horizontal="center" vertical="center"/>
    </xf>
    <xf numFmtId="49" fontId="4" fillId="2" borderId="1" xfId="0" applyNumberFormat="true" applyFont="true" applyFill="true" applyBorder="true" applyAlignment="true">
      <alignment vertical="center"/>
    </xf>
    <xf numFmtId="0" fontId="4" fillId="3" borderId="3" xfId="0" applyNumberFormat="true" applyFont="true" applyFill="true" applyBorder="true" applyAlignment="true" applyProtection="true">
      <alignment horizontal="left" vertical="center" wrapText="true"/>
    </xf>
    <xf numFmtId="0" fontId="4" fillId="3" borderId="3" xfId="0" applyNumberFormat="true" applyFont="true" applyFill="true" applyBorder="true" applyAlignment="true" applyProtection="true">
      <alignment horizontal="center" vertical="center"/>
    </xf>
    <xf numFmtId="0" fontId="4" fillId="3" borderId="3" xfId="0" applyNumberFormat="true" applyFont="true" applyFill="true" applyBorder="true" applyAlignment="true" applyProtection="true">
      <alignment horizontal="center" vertical="center" wrapText="true"/>
    </xf>
    <xf numFmtId="184" fontId="4" fillId="2" borderId="3" xfId="0" applyNumberFormat="true" applyFont="true" applyFill="true" applyBorder="true" applyAlignment="true" applyProtection="true">
      <alignment horizontal="right" vertical="center"/>
    </xf>
    <xf numFmtId="188" fontId="0" fillId="2" borderId="0" xfId="0" applyNumberFormat="true" applyFill="true" applyAlignment="true">
      <alignment horizontal="center" vertical="center"/>
    </xf>
    <xf numFmtId="188" fontId="13" fillId="2" borderId="0" xfId="0" applyNumberFormat="true" applyFont="true" applyFill="true" applyAlignment="true">
      <alignment horizontal="center" vertical="center"/>
    </xf>
    <xf numFmtId="188" fontId="0" fillId="2" borderId="0" xfId="0" applyNumberFormat="true" applyFont="true" applyFill="true" applyAlignment="true">
      <alignment horizontal="center" vertical="center"/>
    </xf>
    <xf numFmtId="0" fontId="0" fillId="2" borderId="0" xfId="0" applyFill="true">
      <alignment vertical="center"/>
    </xf>
    <xf numFmtId="188" fontId="6" fillId="2" borderId="0" xfId="0" applyNumberFormat="true" applyFont="true" applyFill="true" applyBorder="true" applyAlignment="true"/>
    <xf numFmtId="188" fontId="10" fillId="2" borderId="0" xfId="0" applyNumberFormat="true" applyFont="true" applyFill="true" applyAlignment="true">
      <alignment horizontal="center" vertical="center"/>
    </xf>
    <xf numFmtId="188" fontId="4" fillId="2" borderId="0" xfId="0" applyNumberFormat="true" applyFont="true" applyFill="true" applyAlignment="true">
      <alignment horizontal="center" vertical="center"/>
    </xf>
    <xf numFmtId="188" fontId="14" fillId="2" borderId="16" xfId="0" applyNumberFormat="true" applyFont="true" applyFill="true" applyBorder="true" applyAlignment="true">
      <alignment horizontal="center" vertical="center"/>
    </xf>
    <xf numFmtId="188" fontId="14" fillId="2" borderId="17" xfId="0" applyNumberFormat="true" applyFont="true" applyFill="true" applyBorder="true" applyAlignment="true">
      <alignment horizontal="center" vertical="center"/>
    </xf>
    <xf numFmtId="188" fontId="14" fillId="2" borderId="1" xfId="0" applyNumberFormat="true" applyFont="true" applyFill="true" applyBorder="true" applyAlignment="true">
      <alignment horizontal="center" vertical="center"/>
    </xf>
    <xf numFmtId="188" fontId="4" fillId="2" borderId="1" xfId="0" applyNumberFormat="true" applyFont="true" applyFill="true" applyBorder="true" applyAlignment="true">
      <alignment horizontal="left" vertical="center"/>
    </xf>
    <xf numFmtId="49" fontId="4" fillId="2" borderId="18" xfId="0" applyNumberFormat="true" applyFont="true" applyFill="true" applyBorder="true" applyAlignment="true">
      <alignment horizontal="center" vertical="center"/>
    </xf>
    <xf numFmtId="49" fontId="4" fillId="2" borderId="19" xfId="0" applyNumberFormat="true" applyFont="true" applyFill="true" applyBorder="true" applyAlignment="true">
      <alignment horizontal="center" vertical="center"/>
    </xf>
    <xf numFmtId="188" fontId="4" fillId="2" borderId="3" xfId="0" applyNumberFormat="true" applyFont="true" applyFill="true" applyBorder="true" applyAlignment="true">
      <alignment horizontal="right" vertical="center"/>
    </xf>
    <xf numFmtId="10" fontId="4" fillId="2" borderId="1" xfId="51" applyNumberFormat="true" applyFont="true" applyFill="true" applyBorder="true" applyAlignment="true">
      <alignment horizontal="right" vertical="center"/>
    </xf>
    <xf numFmtId="49" fontId="4" fillId="2" borderId="3" xfId="0" applyNumberFormat="true" applyFont="true" applyFill="true" applyBorder="true" applyAlignment="true">
      <alignment horizontal="right" vertical="center"/>
    </xf>
    <xf numFmtId="181" fontId="4" fillId="2" borderId="3" xfId="0" applyNumberFormat="true" applyFont="true" applyFill="true" applyBorder="true" applyAlignment="true">
      <alignment horizontal="right" vertical="center"/>
    </xf>
    <xf numFmtId="0" fontId="10" fillId="3" borderId="0" xfId="0" applyNumberFormat="true" applyFont="true" applyFill="true" applyBorder="true" applyAlignment="true" applyProtection="true">
      <alignment horizontal="center" vertical="center"/>
    </xf>
    <xf numFmtId="0" fontId="4" fillId="3" borderId="0" xfId="0" applyNumberFormat="true" applyFont="true" applyFill="true" applyBorder="true" applyAlignment="true" applyProtection="true">
      <alignment vertical="center"/>
    </xf>
    <xf numFmtId="49" fontId="14" fillId="2" borderId="3" xfId="0" applyNumberFormat="true" applyFont="true" applyFill="true" applyBorder="true" applyAlignment="true">
      <alignment horizontal="center" vertical="center"/>
    </xf>
    <xf numFmtId="0" fontId="4" fillId="3" borderId="1" xfId="0" applyNumberFormat="true" applyFont="true" applyFill="true" applyBorder="true" applyAlignment="true" applyProtection="true">
      <alignment vertical="center"/>
    </xf>
    <xf numFmtId="181" fontId="4" fillId="2" borderId="1" xfId="0" applyNumberFormat="true" applyFont="true" applyFill="true" applyBorder="true" applyAlignment="true" applyProtection="true">
      <alignment horizontal="right" vertical="center"/>
    </xf>
    <xf numFmtId="0" fontId="4" fillId="3" borderId="1" xfId="0" applyNumberFormat="true" applyFont="true" applyFill="true" applyBorder="true" applyAlignment="true" applyProtection="true">
      <alignment horizontal="center" vertical="center"/>
    </xf>
    <xf numFmtId="181" fontId="4" fillId="3" borderId="1" xfId="0" applyNumberFormat="true" applyFont="true" applyFill="true" applyBorder="true" applyAlignment="true" applyProtection="true">
      <alignment horizontal="right" vertical="center"/>
    </xf>
    <xf numFmtId="0" fontId="4" fillId="3" borderId="0" xfId="0" applyNumberFormat="true" applyFont="true" applyFill="true" applyBorder="true" applyAlignment="true" applyProtection="true">
      <alignment horizontal="right" vertical="center"/>
    </xf>
    <xf numFmtId="181" fontId="4" fillId="2" borderId="3" xfId="0" applyNumberFormat="true" applyFont="true" applyFill="true" applyBorder="true" applyAlignment="true" applyProtection="true">
      <alignment horizontal="right" vertical="center"/>
    </xf>
    <xf numFmtId="0" fontId="4" fillId="3" borderId="1" xfId="0" applyNumberFormat="true" applyFont="true" applyFill="true" applyBorder="true" applyAlignment="true" applyProtection="true">
      <alignment horizontal="left" vertical="center"/>
    </xf>
    <xf numFmtId="0" fontId="4" fillId="2" borderId="1" xfId="0" applyNumberFormat="true" applyFont="true" applyFill="true" applyBorder="true" applyAlignment="true" applyProtection="true">
      <alignment vertical="center"/>
    </xf>
    <xf numFmtId="0" fontId="6" fillId="2" borderId="0" xfId="20" applyFont="true" applyFill="true" applyBorder="true" applyAlignment="true"/>
    <xf numFmtId="49" fontId="10" fillId="2" borderId="0" xfId="0" applyNumberFormat="true" applyFont="true" applyFill="true" applyBorder="true" applyAlignment="true">
      <alignment horizontal="center" vertical="center"/>
    </xf>
    <xf numFmtId="0" fontId="10" fillId="2" borderId="0" xfId="0" applyFont="true" applyFill="true" applyBorder="true" applyAlignment="true">
      <alignment horizontal="center" vertical="center"/>
    </xf>
    <xf numFmtId="0" fontId="4" fillId="2" borderId="2" xfId="0" applyFont="true" applyFill="true" applyBorder="true" applyAlignment="true">
      <alignment vertical="center"/>
    </xf>
    <xf numFmtId="49" fontId="4" fillId="2" borderId="19" xfId="0" applyNumberFormat="true" applyFont="true" applyFill="true" applyBorder="true" applyAlignment="true">
      <alignment vertical="center"/>
    </xf>
    <xf numFmtId="49" fontId="4" fillId="2" borderId="19" xfId="0" applyNumberFormat="true" applyFont="true" applyFill="true" applyBorder="true" applyAlignment="true">
      <alignment vertical="center" wrapText="true"/>
    </xf>
    <xf numFmtId="49" fontId="4" fillId="2" borderId="5" xfId="0" applyNumberFormat="true" applyFont="true" applyFill="true" applyBorder="true" applyAlignment="true">
      <alignment vertical="center"/>
    </xf>
    <xf numFmtId="181" fontId="4" fillId="2" borderId="5" xfId="0" applyNumberFormat="true" applyFont="true" applyFill="true" applyBorder="true" applyAlignment="true">
      <alignment horizontal="right" vertical="center"/>
    </xf>
    <xf numFmtId="49" fontId="4" fillId="2" borderId="20" xfId="0" applyNumberFormat="true" applyFont="true" applyFill="true" applyBorder="true" applyAlignment="true">
      <alignment vertical="center"/>
    </xf>
    <xf numFmtId="49" fontId="4" fillId="2" borderId="21" xfId="0" applyNumberFormat="true" applyFont="true" applyFill="true" applyBorder="true" applyAlignment="true">
      <alignment vertical="center"/>
    </xf>
    <xf numFmtId="49" fontId="4" fillId="2" borderId="6" xfId="0" applyNumberFormat="true" applyFont="true" applyFill="true" applyBorder="true" applyAlignment="true">
      <alignment vertical="center"/>
    </xf>
    <xf numFmtId="49" fontId="4" fillId="2" borderId="6" xfId="0" applyNumberFormat="true" applyFont="true" applyFill="true" applyBorder="true" applyAlignment="true">
      <alignment horizontal="left" vertical="center"/>
    </xf>
    <xf numFmtId="49" fontId="4" fillId="2" borderId="13" xfId="0" applyNumberFormat="true" applyFont="true" applyFill="true" applyBorder="true" applyAlignment="true">
      <alignment vertical="center"/>
    </xf>
    <xf numFmtId="181" fontId="4" fillId="2" borderId="13" xfId="0" applyNumberFormat="true" applyFont="true" applyFill="true" applyBorder="true" applyAlignment="true">
      <alignment horizontal="right" vertical="center"/>
    </xf>
    <xf numFmtId="181" fontId="4" fillId="2" borderId="11" xfId="0" applyNumberFormat="true" applyFont="true" applyFill="true" applyBorder="true" applyAlignment="true">
      <alignment horizontal="right" vertical="center"/>
    </xf>
    <xf numFmtId="49" fontId="4" fillId="2" borderId="4" xfId="0" applyNumberFormat="true" applyFont="true" applyFill="true" applyBorder="true" applyAlignment="true">
      <alignment horizontal="center" vertical="center"/>
    </xf>
    <xf numFmtId="49" fontId="4" fillId="2" borderId="10" xfId="0" applyNumberFormat="true" applyFont="true" applyFill="true" applyBorder="true" applyAlignment="true">
      <alignment horizontal="center" vertical="center"/>
    </xf>
    <xf numFmtId="49" fontId="4" fillId="2" borderId="6" xfId="0" applyNumberFormat="true" applyFont="true" applyFill="true" applyBorder="true" applyAlignment="true">
      <alignment horizontal="center" vertical="center"/>
    </xf>
    <xf numFmtId="0" fontId="7" fillId="2" borderId="0" xfId="0" applyFont="true" applyFill="true" applyBorder="true" applyAlignment="true">
      <alignment horizontal="left" vertical="center"/>
    </xf>
    <xf numFmtId="49" fontId="8" fillId="2" borderId="2" xfId="0" applyNumberFormat="true" applyFont="true" applyFill="true" applyBorder="true" applyAlignment="true">
      <alignment horizontal="left" vertical="center"/>
    </xf>
    <xf numFmtId="49" fontId="8" fillId="2" borderId="3" xfId="0" applyNumberFormat="true" applyFont="true" applyFill="true" applyBorder="true" applyAlignment="true">
      <alignment vertical="center" shrinkToFit="true"/>
    </xf>
    <xf numFmtId="181" fontId="8" fillId="2" borderId="3" xfId="0" applyNumberFormat="true" applyFont="true" applyFill="true" applyBorder="true" applyAlignment="true">
      <alignment horizontal="right" vertical="center"/>
    </xf>
    <xf numFmtId="49" fontId="8" fillId="2" borderId="3" xfId="0" applyNumberFormat="true" applyFont="true" applyFill="true" applyBorder="true" applyAlignment="true">
      <alignment horizontal="left" vertical="center"/>
    </xf>
    <xf numFmtId="49" fontId="8" fillId="2" borderId="5" xfId="0" applyNumberFormat="true" applyFont="true" applyFill="true" applyBorder="true" applyAlignment="true">
      <alignment vertical="center" shrinkToFit="true"/>
    </xf>
    <xf numFmtId="49" fontId="8" fillId="2" borderId="6" xfId="0" applyNumberFormat="true" applyFont="true" applyFill="true" applyBorder="true" applyAlignment="true">
      <alignment vertical="center" shrinkToFit="true"/>
    </xf>
    <xf numFmtId="49" fontId="8" fillId="2" borderId="13" xfId="0" applyNumberFormat="true" applyFont="true" applyFill="true" applyBorder="true" applyAlignment="true">
      <alignment vertical="center" shrinkToFit="true"/>
    </xf>
    <xf numFmtId="49" fontId="8" fillId="2" borderId="5" xfId="0" applyNumberFormat="true" applyFont="true" applyFill="true" applyBorder="true" applyAlignment="true">
      <alignment horizontal="center" vertical="center" shrinkToFit="true"/>
    </xf>
    <xf numFmtId="49" fontId="8" fillId="2" borderId="8" xfId="0" applyNumberFormat="true" applyFont="true" applyFill="true" applyBorder="true" applyAlignment="true">
      <alignment horizontal="center" vertical="center"/>
    </xf>
    <xf numFmtId="0" fontId="8" fillId="2" borderId="8" xfId="0" applyFont="true" applyFill="true" applyBorder="true" applyAlignment="true"/>
    <xf numFmtId="0" fontId="8" fillId="2" borderId="8" xfId="0" applyFont="true" applyFill="true" applyBorder="true" applyAlignment="true">
      <alignment horizontal="left"/>
    </xf>
    <xf numFmtId="49" fontId="8" fillId="2" borderId="2" xfId="0" applyNumberFormat="true" applyFont="true" applyFill="true" applyBorder="true" applyAlignment="true">
      <alignment horizontal="right" vertical="center"/>
    </xf>
    <xf numFmtId="181" fontId="8" fillId="2" borderId="13" xfId="0" applyNumberFormat="true" applyFont="true" applyFill="true" applyBorder="true" applyAlignment="true">
      <alignment horizontal="right" vertical="center"/>
    </xf>
    <xf numFmtId="49" fontId="9" fillId="2" borderId="22" xfId="0" applyNumberFormat="true" applyFont="true" applyFill="true" applyBorder="true" applyAlignment="true">
      <alignment horizontal="center" vertical="center"/>
    </xf>
    <xf numFmtId="49" fontId="9" fillId="2" borderId="18" xfId="0" applyNumberFormat="true" applyFont="true" applyFill="true" applyBorder="true" applyAlignment="true">
      <alignment horizontal="center" vertical="center"/>
    </xf>
    <xf numFmtId="0" fontId="9" fillId="2" borderId="23" xfId="0" applyFont="true" applyFill="true" applyBorder="true" applyAlignment="true">
      <alignment horizontal="center" vertical="center"/>
    </xf>
    <xf numFmtId="0" fontId="9" fillId="2" borderId="19" xfId="0" applyFont="true" applyFill="true" applyBorder="true" applyAlignment="true">
      <alignment horizontal="center" vertical="center"/>
    </xf>
    <xf numFmtId="0" fontId="9" fillId="2" borderId="24" xfId="0" applyFont="true" applyFill="true" applyBorder="true" applyAlignment="true">
      <alignment horizontal="center" vertical="center"/>
    </xf>
    <xf numFmtId="49" fontId="9" fillId="2" borderId="5" xfId="0" applyNumberFormat="true" applyFont="true" applyFill="true" applyBorder="true" applyAlignment="true">
      <alignment horizontal="center" vertical="center"/>
    </xf>
    <xf numFmtId="49" fontId="9" fillId="2" borderId="5" xfId="0" applyNumberFormat="true" applyFont="true" applyFill="true" applyBorder="true" applyAlignment="true">
      <alignment horizontal="center" vertical="center" wrapText="true"/>
    </xf>
    <xf numFmtId="0" fontId="8" fillId="2" borderId="1" xfId="0" applyFont="true" applyFill="true" applyBorder="true" applyAlignment="true">
      <alignment horizontal="left" vertical="center"/>
    </xf>
    <xf numFmtId="0" fontId="9" fillId="2" borderId="1" xfId="0" applyFont="true" applyFill="true" applyBorder="true" applyAlignment="true">
      <alignment horizontal="center" vertical="center"/>
    </xf>
    <xf numFmtId="49" fontId="9" fillId="2" borderId="1" xfId="0" applyNumberFormat="true" applyFont="true" applyFill="true" applyBorder="true" applyAlignment="true">
      <alignment horizontal="center" vertical="center" wrapText="true"/>
    </xf>
    <xf numFmtId="49" fontId="8" fillId="2" borderId="14" xfId="0" applyNumberFormat="true" applyFont="true" applyFill="true" applyBorder="true" applyAlignment="true">
      <alignment vertical="center"/>
    </xf>
    <xf numFmtId="49" fontId="8" fillId="2" borderId="4" xfId="0" applyNumberFormat="true" applyFont="true" applyFill="true" applyBorder="true" applyAlignment="true">
      <alignment vertical="center"/>
    </xf>
    <xf numFmtId="49" fontId="8" fillId="2" borderId="7" xfId="0" applyNumberFormat="true" applyFont="true" applyFill="true" applyBorder="true" applyAlignment="true">
      <alignment vertical="center"/>
    </xf>
    <xf numFmtId="49" fontId="8" fillId="2" borderId="1" xfId="0" applyNumberFormat="true" applyFont="true" applyFill="true" applyBorder="true" applyAlignment="true">
      <alignment horizontal="left" vertical="center"/>
    </xf>
    <xf numFmtId="0" fontId="8" fillId="2" borderId="0" xfId="0" applyFont="true" applyFill="true" applyBorder="true" applyAlignment="true"/>
    <xf numFmtId="0" fontId="9" fillId="2" borderId="25" xfId="0" applyFont="true" applyFill="true" applyBorder="true" applyAlignment="true">
      <alignment horizontal="center" vertical="center"/>
    </xf>
    <xf numFmtId="0" fontId="6" fillId="2" borderId="0" xfId="0" applyFont="true" applyFill="true" applyBorder="true" applyAlignment="true">
      <alignment vertical="center"/>
    </xf>
    <xf numFmtId="0" fontId="4" fillId="2" borderId="9" xfId="0" applyFont="true" applyFill="true" applyBorder="true" applyAlignment="true">
      <alignment vertical="center"/>
    </xf>
    <xf numFmtId="49" fontId="14" fillId="2" borderId="1" xfId="0" applyNumberFormat="true" applyFont="true" applyFill="true" applyBorder="true" applyAlignment="true">
      <alignment horizontal="center" vertical="center"/>
    </xf>
    <xf numFmtId="49" fontId="4" fillId="2" borderId="12" xfId="0" applyNumberFormat="true" applyFont="true" applyFill="true" applyBorder="true" applyAlignment="true">
      <alignment vertical="center"/>
    </xf>
    <xf numFmtId="181" fontId="4" fillId="2" borderId="6" xfId="0" applyNumberFormat="true" applyFont="true" applyFill="true" applyBorder="true" applyAlignment="true">
      <alignment horizontal="right" vertical="center"/>
    </xf>
    <xf numFmtId="49" fontId="4" fillId="2" borderId="14" xfId="0" applyNumberFormat="true" applyFont="true" applyFill="true" applyBorder="true" applyAlignment="true">
      <alignment vertical="center"/>
    </xf>
    <xf numFmtId="49" fontId="4" fillId="2" borderId="4" xfId="0" applyNumberFormat="true" applyFont="true" applyFill="true" applyBorder="true" applyAlignment="true">
      <alignment vertical="center"/>
    </xf>
    <xf numFmtId="49" fontId="4" fillId="2" borderId="25" xfId="0" applyNumberFormat="true" applyFont="true" applyFill="true" applyBorder="true" applyAlignment="true">
      <alignment horizontal="center" vertical="center"/>
    </xf>
    <xf numFmtId="49" fontId="4" fillId="2" borderId="4" xfId="0" applyNumberFormat="true" applyFont="true" applyFill="true" applyBorder="true" applyAlignment="true">
      <alignment horizontal="left" vertical="center"/>
    </xf>
    <xf numFmtId="181" fontId="4" fillId="2" borderId="26" xfId="0" applyNumberFormat="true" applyFont="true" applyFill="true" applyBorder="true" applyAlignment="true">
      <alignment horizontal="right" vertical="center"/>
    </xf>
    <xf numFmtId="49" fontId="4" fillId="2" borderId="7" xfId="0" applyNumberFormat="true" applyFont="true" applyFill="true" applyBorder="true" applyAlignment="true">
      <alignment horizontal="center" vertical="center"/>
    </xf>
    <xf numFmtId="49" fontId="4" fillId="2" borderId="26" xfId="0" applyNumberFormat="true" applyFont="true" applyFill="true" applyBorder="true" applyAlignment="true">
      <alignment horizontal="center" vertical="center"/>
    </xf>
    <xf numFmtId="0" fontId="4" fillId="2" borderId="9" xfId="0" applyFont="true" applyFill="true" applyBorder="true" applyAlignment="true">
      <alignment horizontal="right" vertical="center"/>
    </xf>
    <xf numFmtId="183" fontId="4" fillId="2" borderId="10" xfId="0" applyNumberFormat="true" applyFont="true" applyFill="true" applyBorder="true" applyAlignment="true">
      <alignment horizontal="center" vertical="center"/>
    </xf>
    <xf numFmtId="49" fontId="4" fillId="2" borderId="27" xfId="0" applyNumberFormat="true" applyFont="true" applyFill="true" applyBorder="true" applyAlignment="true">
      <alignment horizontal="center" vertical="center"/>
    </xf>
    <xf numFmtId="181" fontId="4" fillId="2" borderId="7" xfId="0" applyNumberFormat="true" applyFont="true" applyFill="true" applyBorder="true" applyAlignment="true">
      <alignment horizontal="right" vertical="center"/>
    </xf>
    <xf numFmtId="181" fontId="4" fillId="2" borderId="4" xfId="0" applyNumberFormat="true" applyFont="true" applyFill="true" applyBorder="true" applyAlignment="true">
      <alignment horizontal="right" vertical="center"/>
    </xf>
    <xf numFmtId="0" fontId="5" fillId="2" borderId="0" xfId="0" applyFont="true" applyFill="true" applyAlignment="true"/>
    <xf numFmtId="0" fontId="0" fillId="2" borderId="0" xfId="0" applyFill="true" applyAlignment="true"/>
    <xf numFmtId="0" fontId="6" fillId="2" borderId="0" xfId="20" applyFont="true" applyFill="true" applyAlignment="true"/>
    <xf numFmtId="0" fontId="2" fillId="2" borderId="0" xfId="20" applyFont="true" applyFill="true" applyAlignment="true">
      <alignment horizontal="center" vertical="center"/>
    </xf>
    <xf numFmtId="49" fontId="4" fillId="2" borderId="11" xfId="0" applyNumberFormat="true" applyFont="true" applyFill="true" applyBorder="true" applyAlignment="true">
      <alignment vertical="center"/>
    </xf>
    <xf numFmtId="49" fontId="4" fillId="2" borderId="28" xfId="0" applyNumberFormat="true" applyFont="true" applyFill="true" applyBorder="true" applyAlignment="true">
      <alignment vertical="center"/>
    </xf>
    <xf numFmtId="181" fontId="4" fillId="2" borderId="28" xfId="0" applyNumberFormat="true" applyFont="true" applyFill="true" applyBorder="true" applyAlignment="true">
      <alignment horizontal="right" vertical="center"/>
    </xf>
    <xf numFmtId="49" fontId="4" fillId="2" borderId="24" xfId="0" applyNumberFormat="true" applyFont="true" applyFill="true" applyBorder="true" applyAlignment="true">
      <alignment vertical="center"/>
    </xf>
    <xf numFmtId="0" fontId="5" fillId="2" borderId="8" xfId="0" applyFont="true" applyFill="true" applyBorder="true" applyAlignment="true"/>
    <xf numFmtId="0" fontId="4" fillId="2" borderId="8" xfId="0" applyFont="true" applyFill="true" applyBorder="true" applyAlignment="true">
      <alignment vertical="center"/>
    </xf>
    <xf numFmtId="0" fontId="4" fillId="2" borderId="0" xfId="0" applyFont="true" applyFill="true" applyAlignment="true">
      <alignment vertical="center"/>
    </xf>
    <xf numFmtId="0" fontId="4" fillId="2" borderId="0" xfId="0" applyFont="true" applyFill="true" applyAlignment="true">
      <alignment horizontal="right" vertical="center"/>
    </xf>
    <xf numFmtId="0" fontId="15" fillId="0" borderId="0" xfId="0" applyFont="true" applyFill="true" applyBorder="true" applyAlignment="true"/>
    <xf numFmtId="0" fontId="15" fillId="0" borderId="0" xfId="0" applyFont="true" applyFill="true" applyBorder="true" applyAlignment="true">
      <alignment horizontal="center"/>
    </xf>
    <xf numFmtId="0" fontId="5" fillId="0" borderId="0" xfId="0" applyFont="true" applyFill="true" applyBorder="true" applyAlignment="true"/>
    <xf numFmtId="0" fontId="6" fillId="0" borderId="0" xfId="0" applyFont="true" applyFill="true" applyBorder="true" applyAlignment="true"/>
    <xf numFmtId="0" fontId="16" fillId="0" borderId="0" xfId="0" applyFont="true" applyFill="true" applyBorder="true" applyAlignment="true">
      <alignment horizontal="center"/>
    </xf>
    <xf numFmtId="0" fontId="17" fillId="0" borderId="0" xfId="0" applyFont="true" applyFill="true" applyBorder="true" applyAlignment="true">
      <alignment horizontal="center"/>
    </xf>
    <xf numFmtId="0" fontId="18" fillId="0" borderId="0" xfId="0" applyFont="true" applyFill="true" applyBorder="true" applyAlignment="true">
      <alignment horizontal="center"/>
    </xf>
    <xf numFmtId="0" fontId="19" fillId="0" borderId="0" xfId="0" applyFont="true" applyFill="true" applyBorder="true" applyAlignment="true">
      <alignment horizontal="center"/>
    </xf>
    <xf numFmtId="0" fontId="20" fillId="0" borderId="1" xfId="0" applyFont="true" applyFill="true" applyBorder="true" applyAlignment="true">
      <alignment horizontal="center" vertical="center" wrapText="true"/>
    </xf>
    <xf numFmtId="0" fontId="21" fillId="0" borderId="1" xfId="0" applyFont="true" applyFill="true" applyBorder="true" applyAlignment="true">
      <alignment horizontal="center" vertical="center" wrapText="true"/>
    </xf>
    <xf numFmtId="0" fontId="15" fillId="0" borderId="1" xfId="0" applyFont="true" applyFill="true" applyBorder="true" applyAlignment="true">
      <alignment horizontal="center" vertical="center" wrapText="true"/>
    </xf>
    <xf numFmtId="0" fontId="22" fillId="0" borderId="1" xfId="0" applyFont="true" applyFill="true" applyBorder="true" applyAlignment="true">
      <alignment horizontal="center" vertical="center"/>
    </xf>
    <xf numFmtId="184" fontId="22" fillId="0" borderId="1" xfId="0" applyNumberFormat="true" applyFont="true" applyFill="true" applyBorder="true" applyAlignment="true">
      <alignment vertical="center"/>
    </xf>
    <xf numFmtId="0" fontId="15" fillId="0" borderId="1" xfId="0" applyFont="true" applyFill="true" applyBorder="true" applyAlignment="true">
      <alignment horizontal="center" vertical="center"/>
    </xf>
    <xf numFmtId="185" fontId="22" fillId="0" borderId="1" xfId="0" applyNumberFormat="true" applyFont="true" applyFill="true" applyBorder="true" applyAlignment="true">
      <alignment horizontal="right" vertical="center"/>
    </xf>
    <xf numFmtId="0" fontId="5" fillId="0" borderId="0" xfId="0" applyFont="true" applyFill="true" applyBorder="true" applyAlignment="true">
      <alignment vertical="center"/>
    </xf>
    <xf numFmtId="0" fontId="5" fillId="0" borderId="0" xfId="0" applyFont="true" applyFill="true" applyBorder="true" applyAlignment="true">
      <alignment horizontal="center" vertical="center"/>
    </xf>
    <xf numFmtId="184" fontId="22" fillId="4" borderId="1" xfId="0" applyNumberFormat="true" applyFont="true" applyFill="true" applyBorder="true" applyAlignment="true">
      <alignment vertical="center"/>
    </xf>
    <xf numFmtId="185" fontId="22" fillId="4" borderId="1" xfId="0" applyNumberFormat="true" applyFont="true" applyFill="true" applyBorder="true" applyAlignment="true">
      <alignment horizontal="right" vertical="center"/>
    </xf>
    <xf numFmtId="0" fontId="5" fillId="0" borderId="0" xfId="0" applyFont="true" applyFill="true" applyBorder="true" applyAlignment="true">
      <alignment horizontal="center"/>
    </xf>
    <xf numFmtId="0" fontId="23" fillId="0" borderId="0" xfId="0" applyFont="true" applyFill="true" applyBorder="true" applyAlignment="true">
      <alignment horizontal="right"/>
    </xf>
    <xf numFmtId="0" fontId="24" fillId="0" borderId="0" xfId="2" applyFont="true" applyFill="true" applyBorder="true" applyAlignment="true">
      <alignment vertical="center"/>
    </xf>
    <xf numFmtId="0" fontId="25" fillId="0" borderId="0" xfId="2" applyFont="true" applyFill="true" applyBorder="true" applyAlignment="true">
      <alignment vertical="center"/>
    </xf>
    <xf numFmtId="0" fontId="5" fillId="0" borderId="0" xfId="5" applyFont="true" applyFill="true" applyBorder="true" applyAlignment="true"/>
    <xf numFmtId="189" fontId="6" fillId="0" borderId="0" xfId="5" applyNumberFormat="true" applyFont="true" applyFill="true" applyBorder="true" applyAlignment="true">
      <alignment horizontal="left" vertical="center"/>
    </xf>
    <xf numFmtId="184" fontId="0" fillId="0" borderId="0" xfId="5" applyNumberFormat="true" applyFont="true" applyFill="true" applyBorder="true" applyAlignment="true">
      <alignment horizontal="right" vertical="center" wrapText="true"/>
    </xf>
    <xf numFmtId="0" fontId="26" fillId="0" borderId="0" xfId="6" applyFont="true" applyFill="true" applyBorder="true" applyAlignment="true">
      <alignment horizontal="center" vertical="center"/>
    </xf>
    <xf numFmtId="0" fontId="24" fillId="0" borderId="0" xfId="2" applyFont="true" applyFill="true" applyBorder="true" applyAlignment="true">
      <alignment horizontal="center" vertical="center"/>
    </xf>
    <xf numFmtId="0" fontId="27" fillId="0" borderId="1" xfId="2" applyFont="true" applyFill="true" applyBorder="true" applyAlignment="true">
      <alignment horizontal="center" vertical="center"/>
    </xf>
    <xf numFmtId="189" fontId="27" fillId="0" borderId="1" xfId="5" applyNumberFormat="true" applyFont="true" applyFill="true" applyBorder="true" applyAlignment="true">
      <alignment horizontal="center" vertical="center"/>
    </xf>
    <xf numFmtId="0" fontId="28" fillId="0" borderId="1" xfId="5" applyFont="true" applyFill="true" applyBorder="true" applyAlignment="true">
      <alignment horizontal="center" vertical="center" wrapText="true"/>
    </xf>
    <xf numFmtId="187" fontId="28" fillId="0" borderId="1" xfId="27" applyNumberFormat="true" applyFont="true" applyFill="true" applyBorder="true" applyAlignment="true">
      <alignment horizontal="center" vertical="center"/>
    </xf>
    <xf numFmtId="0" fontId="27" fillId="0" borderId="1" xfId="5" applyFont="true" applyFill="true" applyBorder="true" applyAlignment="true">
      <alignment horizontal="center" vertical="center"/>
    </xf>
    <xf numFmtId="184" fontId="24" fillId="0" borderId="9" xfId="5" applyNumberFormat="true" applyFont="true" applyFill="true" applyBorder="true" applyAlignment="true">
      <alignment vertical="center" wrapText="true"/>
    </xf>
    <xf numFmtId="184" fontId="24" fillId="0" borderId="9" xfId="5" applyNumberFormat="true" applyFont="true" applyFill="true" applyBorder="true" applyAlignment="true">
      <alignment horizontal="right" vertical="center" wrapText="true"/>
    </xf>
    <xf numFmtId="0" fontId="29" fillId="0" borderId="0" xfId="0" applyFont="true" applyFill="true" applyAlignment="true">
      <alignment vertical="center"/>
    </xf>
    <xf numFmtId="0" fontId="29" fillId="0" borderId="0" xfId="0" applyFont="true" applyFill="true" applyBorder="true" applyAlignment="true">
      <alignment vertical="center"/>
    </xf>
    <xf numFmtId="0" fontId="6" fillId="0" borderId="0" xfId="4" applyFont="true" applyAlignment="true">
      <alignment vertical="center"/>
    </xf>
    <xf numFmtId="0" fontId="30" fillId="0" borderId="0" xfId="0" applyFont="true" applyFill="true" applyBorder="true" applyAlignment="true">
      <alignment horizontal="center"/>
    </xf>
    <xf numFmtId="0" fontId="23" fillId="0" borderId="0" xfId="0" applyFont="true" applyFill="true" applyBorder="true" applyAlignment="true">
      <alignment horizontal="left"/>
    </xf>
    <xf numFmtId="0" fontId="15" fillId="0" borderId="0" xfId="0" applyFont="true" applyFill="true" applyBorder="true" applyAlignment="true">
      <alignment horizontal="right"/>
    </xf>
    <xf numFmtId="187" fontId="15" fillId="0" borderId="0" xfId="0" applyNumberFormat="true" applyFont="true" applyFill="true" applyBorder="true" applyAlignment="true">
      <alignment horizontal="right"/>
    </xf>
    <xf numFmtId="0" fontId="20" fillId="0" borderId="1" xfId="0" applyFont="true" applyFill="true" applyBorder="true" applyAlignment="true">
      <alignment horizontal="center" vertical="center"/>
    </xf>
    <xf numFmtId="187" fontId="20" fillId="0" borderId="1" xfId="0" applyNumberFormat="true" applyFont="true" applyFill="true" applyBorder="true" applyAlignment="true">
      <alignment horizontal="left" vertical="center"/>
    </xf>
    <xf numFmtId="0" fontId="20" fillId="0" borderId="1" xfId="0" applyFont="true" applyFill="true" applyBorder="true" applyAlignment="true">
      <alignment vertical="center"/>
    </xf>
    <xf numFmtId="3" fontId="31" fillId="0" borderId="1" xfId="0" applyNumberFormat="true" applyFont="true" applyFill="true" applyBorder="true" applyAlignment="true">
      <alignment horizontal="right" vertical="center"/>
    </xf>
    <xf numFmtId="190" fontId="20" fillId="0" borderId="1" xfId="27" applyNumberFormat="true" applyFont="true" applyFill="true" applyBorder="true" applyAlignment="true">
      <alignment vertical="center"/>
    </xf>
    <xf numFmtId="187" fontId="15" fillId="0" borderId="1" xfId="0" applyNumberFormat="true" applyFont="true" applyFill="true" applyBorder="true" applyAlignment="true">
      <alignment horizontal="left" vertical="center"/>
    </xf>
    <xf numFmtId="0" fontId="15" fillId="0" borderId="1" xfId="0" applyFont="true" applyFill="true" applyBorder="true" applyAlignment="true">
      <alignment vertical="center"/>
    </xf>
    <xf numFmtId="190" fontId="15" fillId="0" borderId="1" xfId="27" applyNumberFormat="true" applyFont="true" applyFill="true" applyBorder="true" applyAlignment="true">
      <alignment vertical="center"/>
    </xf>
    <xf numFmtId="0" fontId="15" fillId="0" borderId="1" xfId="0" applyFont="true" applyFill="true" applyBorder="true" applyAlignment="true">
      <alignment horizontal="left" vertical="center"/>
    </xf>
    <xf numFmtId="190" fontId="15" fillId="0" borderId="1" xfId="27" applyNumberFormat="true" applyFont="true" applyFill="true" applyBorder="true" applyAlignment="true" applyProtection="true">
      <alignment vertical="center"/>
      <protection locked="false"/>
    </xf>
    <xf numFmtId="0" fontId="5" fillId="0" borderId="1" xfId="4" applyFont="true" applyBorder="true" applyAlignment="true">
      <alignment horizontal="left" vertical="center"/>
    </xf>
    <xf numFmtId="0" fontId="20" fillId="0" borderId="1" xfId="4" applyFont="true" applyBorder="true" applyAlignment="true">
      <alignment horizontal="center" vertical="center" wrapText="true"/>
    </xf>
    <xf numFmtId="3" fontId="20" fillId="0" borderId="1" xfId="0" applyNumberFormat="true" applyFont="true" applyFill="true" applyBorder="true" applyAlignment="true">
      <alignment vertical="center"/>
    </xf>
    <xf numFmtId="0" fontId="15" fillId="0" borderId="0" xfId="0" applyFont="true" applyFill="true" applyBorder="true" applyAlignment="true">
      <alignment horizontal="right" vertical="top"/>
    </xf>
    <xf numFmtId="0" fontId="21" fillId="0" borderId="0" xfId="0" applyFont="true" applyFill="true" applyBorder="true" applyAlignment="true">
      <alignment horizontal="center" vertical="center" wrapText="true"/>
    </xf>
    <xf numFmtId="185" fontId="20" fillId="0" borderId="1" xfId="4" applyNumberFormat="true" applyFont="true" applyBorder="true" applyAlignment="true">
      <alignment vertical="center"/>
    </xf>
    <xf numFmtId="0" fontId="32" fillId="0" borderId="0" xfId="0" applyFont="true" applyFill="true" applyBorder="true" applyAlignment="true"/>
    <xf numFmtId="185" fontId="15" fillId="0" borderId="1" xfId="4" applyNumberFormat="true" applyFont="true" applyBorder="true" applyAlignment="true">
      <alignment vertical="center"/>
    </xf>
    <xf numFmtId="0" fontId="6" fillId="0" borderId="0" xfId="4" applyFont="true" applyBorder="true" applyAlignment="true">
      <alignment vertical="center"/>
    </xf>
    <xf numFmtId="0" fontId="5" fillId="0" borderId="0" xfId="4" applyFont="true" applyBorder="true" applyAlignment="true">
      <alignment vertical="center"/>
    </xf>
    <xf numFmtId="0" fontId="15" fillId="0" borderId="0" xfId="4" applyFont="true" applyBorder="true" applyAlignment="true">
      <alignment vertical="center"/>
    </xf>
    <xf numFmtId="0" fontId="30" fillId="0" borderId="0" xfId="4" applyFont="true" applyBorder="true" applyAlignment="true">
      <alignment horizontal="center" vertical="center"/>
    </xf>
    <xf numFmtId="41" fontId="15" fillId="0" borderId="0" xfId="4" applyNumberFormat="true" applyFont="true" applyBorder="true" applyAlignment="true">
      <alignment horizontal="center" vertical="center"/>
    </xf>
    <xf numFmtId="0" fontId="15" fillId="0" borderId="0" xfId="4" applyFont="true" applyBorder="true" applyAlignment="true">
      <alignment horizontal="left" vertical="center"/>
    </xf>
    <xf numFmtId="41" fontId="15" fillId="0" borderId="0" xfId="4" applyNumberFormat="true" applyFont="true" applyBorder="true" applyAlignment="true">
      <alignment vertical="center"/>
    </xf>
    <xf numFmtId="0" fontId="20" fillId="0" borderId="1" xfId="4" applyFont="true" applyBorder="true" applyAlignment="true">
      <alignment horizontal="center" vertical="center"/>
    </xf>
    <xf numFmtId="0" fontId="20" fillId="0" borderId="1" xfId="4" applyFont="true" applyBorder="true" applyAlignment="true">
      <alignment horizontal="left" vertical="center"/>
    </xf>
    <xf numFmtId="190" fontId="20" fillId="0" borderId="1" xfId="27" applyNumberFormat="true" applyFont="true" applyFill="true" applyBorder="true" applyAlignment="true" applyProtection="true">
      <alignment vertical="center"/>
      <protection locked="false"/>
    </xf>
    <xf numFmtId="187" fontId="20" fillId="0" borderId="1" xfId="4" applyNumberFormat="true" applyFont="true" applyBorder="true" applyAlignment="true">
      <alignment horizontal="left" vertical="center"/>
    </xf>
    <xf numFmtId="0" fontId="20" fillId="0" borderId="1" xfId="4" applyFont="true" applyBorder="true" applyAlignment="true">
      <alignment vertical="center" wrapText="true"/>
    </xf>
    <xf numFmtId="187" fontId="15" fillId="0" borderId="1" xfId="4" applyNumberFormat="true" applyFont="true" applyBorder="true" applyAlignment="true">
      <alignment horizontal="left" vertical="center"/>
    </xf>
    <xf numFmtId="0" fontId="15" fillId="0" borderId="1" xfId="4" applyFont="true" applyBorder="true" applyAlignment="true">
      <alignment vertical="center" wrapText="true"/>
    </xf>
    <xf numFmtId="0" fontId="33" fillId="0" borderId="1" xfId="4" applyFont="true" applyBorder="true" applyAlignment="true">
      <alignment vertical="center" wrapText="true"/>
    </xf>
    <xf numFmtId="187" fontId="20" fillId="0" borderId="17" xfId="0" applyNumberFormat="true" applyFont="true" applyFill="true" applyBorder="true" applyAlignment="true">
      <alignment horizontal="left" vertical="center"/>
    </xf>
    <xf numFmtId="0" fontId="20" fillId="0" borderId="1" xfId="0" applyFont="true" applyFill="true" applyBorder="true" applyAlignment="true">
      <alignment vertical="center" wrapText="true"/>
    </xf>
    <xf numFmtId="3" fontId="15" fillId="0" borderId="1" xfId="0" applyNumberFormat="true" applyFont="true" applyFill="true" applyBorder="true" applyAlignment="true">
      <alignment vertical="center"/>
    </xf>
    <xf numFmtId="187" fontId="15" fillId="0" borderId="17" xfId="0" applyNumberFormat="true" applyFont="true" applyFill="true" applyBorder="true" applyAlignment="true">
      <alignment horizontal="left" vertical="center"/>
    </xf>
    <xf numFmtId="0" fontId="15" fillId="0" borderId="1" xfId="0" applyFont="true" applyFill="true" applyBorder="true" applyAlignment="true">
      <alignment vertical="center" wrapText="true"/>
    </xf>
    <xf numFmtId="185" fontId="15" fillId="0" borderId="0" xfId="51" applyNumberFormat="true" applyFont="true" applyFill="true" applyBorder="true" applyAlignment="true">
      <alignment vertical="center"/>
    </xf>
    <xf numFmtId="0" fontId="15" fillId="0" borderId="0" xfId="4" applyFont="true" applyBorder="true" applyAlignment="true">
      <alignment vertical="center" wrapText="true"/>
    </xf>
    <xf numFmtId="0" fontId="15" fillId="0" borderId="0" xfId="4" applyFont="true" applyFill="true" applyBorder="true" applyAlignment="true">
      <alignment vertical="center" wrapText="true"/>
    </xf>
    <xf numFmtId="0" fontId="15" fillId="0" borderId="0" xfId="4" applyFont="true" applyBorder="true" applyAlignment="true">
      <alignment horizontal="center" vertical="center"/>
    </xf>
    <xf numFmtId="0" fontId="15" fillId="0" borderId="0" xfId="4" applyFont="true" applyFill="true" applyBorder="true" applyAlignment="true">
      <alignment horizontal="center" vertical="center"/>
    </xf>
    <xf numFmtId="0" fontId="15" fillId="0" borderId="0" xfId="4" applyFont="true" applyFill="true" applyBorder="true" applyAlignment="true">
      <alignment horizontal="right" vertical="center"/>
    </xf>
    <xf numFmtId="185" fontId="20" fillId="0" borderId="1" xfId="51" applyNumberFormat="true" applyFont="true" applyFill="true" applyBorder="true" applyAlignment="true">
      <alignment horizontal="center" vertical="center" wrapText="true"/>
    </xf>
    <xf numFmtId="0" fontId="20" fillId="0" borderId="0" xfId="4" applyFont="true" applyFill="true" applyBorder="true" applyAlignment="true">
      <alignment horizontal="center" vertical="center" wrapText="true"/>
    </xf>
    <xf numFmtId="0" fontId="15" fillId="0" borderId="0" xfId="4" applyFont="true" applyFill="true" applyBorder="true" applyAlignment="true" applyProtection="true">
      <alignment vertical="center"/>
      <protection locked="false"/>
    </xf>
    <xf numFmtId="0" fontId="20" fillId="0" borderId="0" xfId="4" applyFont="true" applyFill="true" applyBorder="true" applyAlignment="true" applyProtection="true">
      <alignment vertical="center"/>
      <protection locked="false"/>
    </xf>
    <xf numFmtId="184" fontId="5" fillId="0" borderId="0" xfId="0" applyNumberFormat="true" applyFont="true" applyFill="true" applyBorder="true" applyAlignment="true"/>
    <xf numFmtId="0" fontId="6" fillId="0" borderId="0" xfId="0" applyFont="true" applyFill="true" applyBorder="true" applyAlignment="true">
      <alignment vertical="center"/>
    </xf>
    <xf numFmtId="184" fontId="6" fillId="0" borderId="0" xfId="0" applyNumberFormat="true" applyFont="true" applyFill="true" applyBorder="true" applyAlignment="true">
      <alignment vertical="center"/>
    </xf>
    <xf numFmtId="184" fontId="30" fillId="0" borderId="0" xfId="0" applyNumberFormat="true" applyFont="true" applyFill="true" applyBorder="true" applyAlignment="true">
      <alignment horizontal="center"/>
    </xf>
    <xf numFmtId="184" fontId="24" fillId="0" borderId="0" xfId="0" applyNumberFormat="true" applyFont="true" applyFill="true" applyBorder="true" applyAlignment="true">
      <alignment horizontal="right"/>
    </xf>
    <xf numFmtId="0" fontId="20" fillId="0" borderId="16" xfId="0" applyFont="true" applyFill="true" applyBorder="true" applyAlignment="true">
      <alignment horizontal="center" vertical="center"/>
    </xf>
    <xf numFmtId="0" fontId="20" fillId="0" borderId="17" xfId="0" applyFont="true" applyFill="true" applyBorder="true" applyAlignment="true">
      <alignment horizontal="center" vertical="center"/>
    </xf>
    <xf numFmtId="184" fontId="20" fillId="0" borderId="1" xfId="0" applyNumberFormat="true" applyFont="true" applyFill="true" applyBorder="true" applyAlignment="true">
      <alignment horizontal="center" vertical="center"/>
    </xf>
    <xf numFmtId="0" fontId="15" fillId="0" borderId="16" xfId="0" applyFont="true" applyFill="true" applyBorder="true" applyAlignment="true">
      <alignment horizontal="left" vertical="center"/>
    </xf>
    <xf numFmtId="0" fontId="15" fillId="0" borderId="17" xfId="0" applyFont="true" applyFill="true" applyBorder="true" applyAlignment="true">
      <alignment horizontal="left" vertical="center"/>
    </xf>
    <xf numFmtId="0" fontId="15" fillId="0" borderId="29" xfId="0" applyNumberFormat="true" applyFont="true" applyFill="true" applyBorder="true" applyAlignment="true">
      <alignment horizontal="center" vertical="center"/>
    </xf>
    <xf numFmtId="184" fontId="15" fillId="0" borderId="28" xfId="0" applyNumberFormat="true" applyFont="true" applyFill="true" applyBorder="true" applyAlignment="true">
      <alignment horizontal="center" vertical="center"/>
    </xf>
    <xf numFmtId="0" fontId="15" fillId="0" borderId="19" xfId="0" applyFont="true" applyFill="true" applyBorder="true" applyAlignment="true">
      <alignment horizontal="center" vertical="center"/>
    </xf>
    <xf numFmtId="184" fontId="15" fillId="0" borderId="3" xfId="0" applyNumberFormat="true" applyFont="true" applyFill="true" applyBorder="true" applyAlignment="true">
      <alignment horizontal="center" vertical="center"/>
    </xf>
    <xf numFmtId="0" fontId="15" fillId="0" borderId="19" xfId="0" applyNumberFormat="true" applyFont="true" applyFill="true" applyBorder="true" applyAlignment="true">
      <alignment horizontal="center" vertical="center"/>
    </xf>
    <xf numFmtId="184" fontId="15" fillId="0" borderId="28" xfId="0" applyNumberFormat="true" applyFont="true" applyFill="true" applyBorder="true" applyAlignment="true">
      <alignment horizontal="right" vertical="center"/>
    </xf>
    <xf numFmtId="0" fontId="15" fillId="0" borderId="0" xfId="0" applyFont="true" applyFill="true" applyBorder="true" applyAlignment="true">
      <alignment horizontal="left" vertical="center" wrapText="true"/>
    </xf>
    <xf numFmtId="184" fontId="15" fillId="0" borderId="0" xfId="0" applyNumberFormat="true" applyFont="true" applyFill="true" applyBorder="true" applyAlignment="true">
      <alignment horizontal="left" vertical="center" wrapText="true"/>
    </xf>
    <xf numFmtId="180" fontId="5" fillId="0" borderId="0" xfId="0" applyNumberFormat="true" applyFont="true" applyFill="true" applyBorder="true" applyAlignment="true"/>
    <xf numFmtId="187" fontId="29" fillId="0" borderId="0" xfId="0" applyNumberFormat="true" applyFont="true" applyFill="true" applyBorder="true" applyAlignment="true">
      <alignment vertical="center"/>
    </xf>
    <xf numFmtId="3" fontId="34" fillId="0" borderId="1" xfId="0" applyNumberFormat="true" applyFont="true" applyFill="true" applyBorder="true" applyAlignment="true">
      <alignment horizontal="right" vertical="center"/>
    </xf>
    <xf numFmtId="190" fontId="15" fillId="0" borderId="1" xfId="0" applyNumberFormat="true" applyFont="true" applyFill="true" applyBorder="true" applyAlignment="true">
      <alignment horizontal="center" vertical="center" wrapText="true"/>
    </xf>
    <xf numFmtId="190" fontId="15" fillId="0" borderId="1" xfId="4" applyNumberFormat="true" applyFont="true" applyFill="true" applyBorder="true" applyAlignment="true" applyProtection="true">
      <alignment horizontal="center" vertical="center" wrapText="true"/>
      <protection locked="false"/>
    </xf>
    <xf numFmtId="0" fontId="32" fillId="0" borderId="1" xfId="0" applyFont="true" applyFill="true" applyBorder="true" applyAlignment="true"/>
    <xf numFmtId="0" fontId="5" fillId="0" borderId="1" xfId="0" applyFont="true" applyFill="true" applyBorder="true" applyAlignment="true"/>
    <xf numFmtId="187" fontId="15" fillId="0" borderId="1" xfId="0" applyNumberFormat="true" applyFont="true" applyFill="true" applyBorder="true" applyAlignment="true">
      <alignment vertical="center"/>
    </xf>
    <xf numFmtId="0" fontId="15" fillId="0" borderId="1" xfId="4" applyFont="true" applyFill="true" applyBorder="true" applyAlignment="true" applyProtection="true">
      <alignment vertical="center"/>
      <protection locked="false"/>
    </xf>
    <xf numFmtId="0" fontId="15" fillId="0" borderId="0" xfId="0" applyFont="true" applyFill="true" applyBorder="true" applyAlignment="true">
      <alignment horizontal="left"/>
    </xf>
    <xf numFmtId="0" fontId="20" fillId="0" borderId="30" xfId="0" applyFont="true" applyFill="true" applyBorder="true" applyAlignment="true">
      <alignment horizontal="center" vertical="center"/>
    </xf>
    <xf numFmtId="0" fontId="20" fillId="0" borderId="31" xfId="0" applyFont="true" applyFill="true" applyBorder="true" applyAlignment="true">
      <alignment horizontal="center" vertical="center"/>
    </xf>
    <xf numFmtId="0" fontId="20" fillId="0" borderId="31" xfId="0" applyFont="true" applyFill="true" applyBorder="true" applyAlignment="true">
      <alignment horizontal="center" vertical="center" wrapText="true"/>
    </xf>
    <xf numFmtId="0" fontId="20" fillId="0" borderId="32" xfId="0" applyFont="true" applyFill="true" applyBorder="true" applyAlignment="true">
      <alignment horizontal="center" vertical="center" wrapText="true"/>
    </xf>
    <xf numFmtId="0" fontId="20" fillId="0" borderId="33" xfId="0" applyFont="true" applyFill="true" applyBorder="true" applyAlignment="true">
      <alignment horizontal="center" vertical="center"/>
    </xf>
    <xf numFmtId="0" fontId="20" fillId="0" borderId="34" xfId="0" applyFont="true" applyFill="true" applyBorder="true" applyAlignment="true">
      <alignment horizontal="center" vertical="center"/>
    </xf>
    <xf numFmtId="0" fontId="20" fillId="0" borderId="34" xfId="0" applyFont="true" applyFill="true" applyBorder="true" applyAlignment="true">
      <alignment horizontal="center" vertical="center" wrapText="true"/>
    </xf>
    <xf numFmtId="0" fontId="20" fillId="0" borderId="17" xfId="0" applyFont="true" applyFill="true" applyBorder="true" applyAlignment="true">
      <alignment horizontal="left" vertical="center"/>
    </xf>
    <xf numFmtId="0" fontId="20" fillId="0" borderId="1" xfId="0" applyFont="true" applyFill="true" applyBorder="true" applyAlignment="true">
      <alignment horizontal="left" vertical="center"/>
    </xf>
    <xf numFmtId="3" fontId="35" fillId="0" borderId="1" xfId="0" applyNumberFormat="true" applyFont="true" applyFill="true" applyBorder="true" applyAlignment="true">
      <alignment vertical="center"/>
    </xf>
    <xf numFmtId="0" fontId="22" fillId="0" borderId="1" xfId="0" applyFont="true" applyFill="true" applyBorder="true" applyAlignment="true">
      <alignment vertical="center" wrapText="true"/>
    </xf>
    <xf numFmtId="3" fontId="22" fillId="0" borderId="1" xfId="0" applyNumberFormat="true" applyFont="true" applyFill="true" applyBorder="true" applyAlignment="true">
      <alignment vertical="center"/>
    </xf>
    <xf numFmtId="0" fontId="22" fillId="0" borderId="1" xfId="0" applyFont="true" applyFill="true" applyBorder="true" applyAlignment="true">
      <alignment vertical="center"/>
    </xf>
    <xf numFmtId="0" fontId="5" fillId="0" borderId="17" xfId="0" applyFont="true" applyFill="true" applyBorder="true" applyAlignment="true">
      <alignment horizontal="left"/>
    </xf>
    <xf numFmtId="3" fontId="5" fillId="0" borderId="1" xfId="0" applyNumberFormat="true" applyFont="true" applyFill="true" applyBorder="true" applyAlignment="true"/>
    <xf numFmtId="184" fontId="36" fillId="0" borderId="0" xfId="0" applyNumberFormat="true" applyFont="true" applyFill="true" applyBorder="true" applyAlignment="true">
      <alignment horizontal="right"/>
    </xf>
    <xf numFmtId="184" fontId="29" fillId="0" borderId="0" xfId="0" applyNumberFormat="true" applyFont="true" applyFill="true" applyAlignment="true">
      <alignment vertical="center"/>
    </xf>
    <xf numFmtId="0" fontId="20" fillId="0" borderId="8" xfId="0" applyFont="true" applyFill="true" applyBorder="true" applyAlignment="true">
      <alignment horizontal="center" vertical="center" wrapText="true"/>
    </xf>
    <xf numFmtId="0" fontId="20" fillId="0" borderId="30" xfId="0" applyFont="true" applyFill="true" applyBorder="true" applyAlignment="true">
      <alignment horizontal="center" vertical="center" wrapText="true"/>
    </xf>
    <xf numFmtId="0" fontId="30" fillId="0" borderId="0" xfId="0" applyFont="true" applyFill="true" applyBorder="true" applyAlignment="true">
      <alignment horizontal="center" vertical="center"/>
    </xf>
    <xf numFmtId="0" fontId="20" fillId="0" borderId="1" xfId="0" applyFont="true" applyFill="true" applyBorder="true" applyAlignment="true">
      <alignment horizontal="left" vertical="center" wrapText="true"/>
    </xf>
    <xf numFmtId="190" fontId="20" fillId="0" borderId="1" xfId="0" applyNumberFormat="true" applyFont="true" applyFill="true" applyBorder="true" applyAlignment="true">
      <alignment horizontal="center" vertical="center" wrapText="true"/>
    </xf>
    <xf numFmtId="190" fontId="20" fillId="0" borderId="1" xfId="0" applyNumberFormat="true" applyFont="true" applyFill="true" applyBorder="true" applyAlignment="true">
      <alignment vertical="center" wrapText="true"/>
    </xf>
    <xf numFmtId="190" fontId="15" fillId="0" borderId="1" xfId="0" applyNumberFormat="true" applyFont="true" applyFill="true" applyBorder="true" applyAlignment="true">
      <alignment horizontal="right" vertical="center" wrapText="true"/>
    </xf>
    <xf numFmtId="190" fontId="15" fillId="0" borderId="1" xfId="0" applyNumberFormat="true" applyFont="true" applyFill="true" applyBorder="true" applyAlignment="true">
      <alignment vertical="center" wrapText="true"/>
    </xf>
    <xf numFmtId="0" fontId="15" fillId="0" borderId="1" xfId="0" applyFont="true" applyFill="true" applyBorder="true" applyAlignment="true">
      <alignment horizontal="left" vertical="center" wrapText="true"/>
    </xf>
    <xf numFmtId="190" fontId="32" fillId="0" borderId="1" xfId="0" applyNumberFormat="true" applyFont="true" applyFill="true" applyBorder="true" applyAlignment="true">
      <alignment horizontal="right"/>
    </xf>
    <xf numFmtId="190" fontId="20" fillId="0" borderId="1" xfId="4" applyNumberFormat="true" applyFont="true" applyFill="true" applyBorder="true" applyAlignment="true" applyProtection="true">
      <alignment horizontal="center" vertical="center" wrapText="true"/>
      <protection locked="false"/>
    </xf>
    <xf numFmtId="0" fontId="15" fillId="0" borderId="0" xfId="0" applyFont="true" applyFill="true" applyBorder="true" applyAlignment="true">
      <alignment vertical="center" wrapText="true"/>
    </xf>
    <xf numFmtId="185" fontId="20" fillId="0" borderId="1" xfId="51" applyNumberFormat="true" applyFont="true" applyFill="true" applyBorder="true" applyAlignment="true">
      <alignment vertical="center" wrapText="true"/>
    </xf>
    <xf numFmtId="190" fontId="20" fillId="0" borderId="1" xfId="0" applyNumberFormat="true" applyFont="true" applyFill="true" applyBorder="true" applyAlignment="true">
      <alignment horizontal="left" vertical="center" wrapText="true"/>
    </xf>
    <xf numFmtId="185" fontId="15" fillId="0" borderId="1" xfId="51" applyNumberFormat="true" applyFont="true" applyFill="true" applyBorder="true" applyAlignment="true">
      <alignment vertical="center" wrapText="true"/>
    </xf>
    <xf numFmtId="190" fontId="15" fillId="0" borderId="1" xfId="0" applyNumberFormat="true" applyFont="true" applyFill="true" applyBorder="true" applyAlignment="true">
      <alignment horizontal="left" vertical="center" wrapText="true"/>
    </xf>
    <xf numFmtId="190" fontId="16" fillId="0" borderId="1" xfId="0" applyNumberFormat="true" applyFont="true" applyFill="true" applyBorder="true" applyAlignment="true"/>
    <xf numFmtId="190" fontId="15" fillId="0" borderId="1" xfId="4" applyNumberFormat="true" applyFont="true" applyBorder="true" applyAlignment="true">
      <alignment vertical="center" wrapText="true"/>
    </xf>
    <xf numFmtId="185" fontId="32" fillId="0" borderId="1" xfId="51" applyNumberFormat="true" applyFont="true" applyFill="true" applyBorder="true" applyAlignment="true"/>
    <xf numFmtId="190" fontId="32" fillId="0" borderId="1" xfId="0" applyNumberFormat="true" applyFont="true" applyFill="true" applyBorder="true" applyAlignment="true"/>
    <xf numFmtId="185" fontId="20" fillId="0" borderId="1" xfId="0" applyNumberFormat="true" applyFont="true" applyFill="true" applyBorder="true" applyAlignment="true">
      <alignment vertical="center" wrapText="true"/>
    </xf>
    <xf numFmtId="185" fontId="15" fillId="0" borderId="1" xfId="0" applyNumberFormat="true" applyFont="true" applyFill="true" applyBorder="true" applyAlignment="true">
      <alignment vertical="center" wrapText="true"/>
    </xf>
    <xf numFmtId="0" fontId="16" fillId="0" borderId="1" xfId="0" applyFont="true" applyFill="true" applyBorder="true" applyAlignment="true"/>
    <xf numFmtId="9" fontId="20" fillId="0" borderId="1" xfId="0" applyNumberFormat="true" applyFont="true" applyFill="true" applyBorder="true" applyAlignment="true">
      <alignment vertical="center" wrapText="true"/>
    </xf>
    <xf numFmtId="0" fontId="4" fillId="0" borderId="0" xfId="0" applyFont="true" applyFill="true" applyBorder="true" applyAlignment="true">
      <alignment vertical="center"/>
    </xf>
    <xf numFmtId="0" fontId="37" fillId="0" borderId="0" xfId="0" applyFont="true" applyFill="true" applyBorder="true" applyAlignment="true"/>
    <xf numFmtId="184" fontId="37" fillId="0" borderId="0" xfId="0" applyNumberFormat="true" applyFont="true" applyFill="true" applyBorder="true" applyAlignment="true"/>
    <xf numFmtId="185" fontId="37" fillId="0" borderId="0" xfId="51" applyNumberFormat="true" applyFont="true" applyFill="true" applyBorder="true" applyAlignment="true"/>
    <xf numFmtId="41" fontId="37" fillId="0" borderId="0" xfId="0" applyNumberFormat="true" applyFont="true" applyFill="true" applyBorder="true" applyAlignment="true"/>
    <xf numFmtId="184" fontId="4" fillId="0" borderId="0" xfId="27" applyNumberFormat="true" applyFont="true" applyFill="true" applyAlignment="true">
      <alignment vertical="center"/>
    </xf>
    <xf numFmtId="185" fontId="4" fillId="0" borderId="0" xfId="51" applyNumberFormat="true" applyFont="true" applyFill="true" applyAlignment="true">
      <alignment vertical="center"/>
    </xf>
    <xf numFmtId="41" fontId="10" fillId="0" borderId="0" xfId="27" applyNumberFormat="true" applyFont="true" applyFill="true" applyAlignment="true">
      <alignment horizontal="center" vertical="center"/>
    </xf>
    <xf numFmtId="184" fontId="10" fillId="0" borderId="0" xfId="27" applyNumberFormat="true" applyFont="true" applyFill="true" applyAlignment="true">
      <alignment horizontal="center" vertical="center"/>
    </xf>
    <xf numFmtId="185" fontId="10" fillId="0" borderId="0" xfId="51" applyNumberFormat="true" applyFont="true" applyFill="true" applyAlignment="true">
      <alignment horizontal="center" vertical="center"/>
    </xf>
    <xf numFmtId="41" fontId="0" fillId="0" borderId="0" xfId="27" applyNumberFormat="true" applyFont="true" applyFill="true" applyAlignment="true">
      <alignment vertical="center"/>
    </xf>
    <xf numFmtId="184" fontId="0" fillId="0" borderId="0" xfId="27" applyNumberFormat="true" applyFont="true" applyFill="true" applyAlignment="true">
      <alignment vertical="center"/>
    </xf>
    <xf numFmtId="185" fontId="0" fillId="0" borderId="0" xfId="51" applyNumberFormat="true" applyFont="true" applyFill="true" applyAlignment="true">
      <alignment vertical="center"/>
    </xf>
    <xf numFmtId="185" fontId="20" fillId="0" borderId="1" xfId="51" applyNumberFormat="true" applyFont="true" applyFill="true" applyBorder="true" applyAlignment="true">
      <alignment horizontal="center" vertical="center"/>
    </xf>
    <xf numFmtId="0" fontId="20" fillId="0" borderId="16" xfId="0" applyFont="true" applyFill="true" applyBorder="true" applyAlignment="true">
      <alignment horizontal="center" vertical="center" wrapText="true"/>
    </xf>
    <xf numFmtId="184" fontId="20" fillId="0" borderId="1" xfId="0" applyNumberFormat="true" applyFont="true" applyFill="true" applyBorder="true" applyAlignment="true">
      <alignment horizontal="center" vertical="center" wrapText="true"/>
    </xf>
    <xf numFmtId="184" fontId="15" fillId="0" borderId="1" xfId="0" applyNumberFormat="true" applyFont="true" applyFill="true" applyBorder="true" applyAlignment="true">
      <alignment horizontal="right" vertical="center"/>
    </xf>
    <xf numFmtId="185" fontId="15" fillId="0" borderId="1" xfId="0" applyNumberFormat="true" applyFont="true" applyFill="true" applyBorder="true" applyAlignment="true">
      <alignment horizontal="right" vertical="center"/>
    </xf>
    <xf numFmtId="0" fontId="15" fillId="0" borderId="35" xfId="0" applyFont="true" applyFill="true" applyBorder="true" applyAlignment="true">
      <alignment horizontal="left" vertical="center"/>
    </xf>
    <xf numFmtId="0" fontId="15" fillId="0" borderId="36" xfId="0" applyFont="true" applyFill="true" applyBorder="true" applyAlignment="true">
      <alignment horizontal="left" vertical="center"/>
    </xf>
    <xf numFmtId="0" fontId="15" fillId="0" borderId="37" xfId="0" applyFont="true" applyFill="true" applyBorder="true" applyAlignment="true">
      <alignment horizontal="left" vertical="center"/>
    </xf>
    <xf numFmtId="184" fontId="15" fillId="0" borderId="37" xfId="0" applyNumberFormat="true" applyFont="true" applyFill="true" applyBorder="true" applyAlignment="true">
      <alignment horizontal="right" vertical="center"/>
    </xf>
    <xf numFmtId="185" fontId="15" fillId="0" borderId="37" xfId="51" applyNumberFormat="true" applyFont="true" applyFill="true" applyBorder="true" applyAlignment="true">
      <alignment horizontal="right" vertical="center"/>
    </xf>
    <xf numFmtId="184" fontId="15" fillId="0" borderId="37" xfId="0" applyNumberFormat="true" applyFont="true" applyFill="true" applyBorder="true" applyAlignment="true">
      <alignment horizontal="left" vertical="center"/>
    </xf>
    <xf numFmtId="185" fontId="15" fillId="0" borderId="37" xfId="51" applyNumberFormat="true" applyFont="true" applyFill="true" applyBorder="true" applyAlignment="true">
      <alignment horizontal="left" vertical="center"/>
    </xf>
    <xf numFmtId="0" fontId="20" fillId="0" borderId="36" xfId="0" applyFont="true" applyFill="true" applyBorder="true" applyAlignment="true">
      <alignment horizontal="distributed" vertical="center"/>
    </xf>
    <xf numFmtId="0" fontId="20" fillId="0" borderId="36" xfId="0" applyFont="true" applyFill="true" applyBorder="true" applyAlignment="true">
      <alignment horizontal="left" vertical="center"/>
    </xf>
    <xf numFmtId="0" fontId="15" fillId="0" borderId="37" xfId="0" applyFont="true" applyFill="true" applyBorder="true" applyAlignment="true">
      <alignment horizontal="right" vertical="center"/>
    </xf>
    <xf numFmtId="41" fontId="4" fillId="0" borderId="0" xfId="27" applyNumberFormat="true" applyFont="true" applyFill="true" applyAlignment="true">
      <alignment vertical="center"/>
    </xf>
    <xf numFmtId="41" fontId="5" fillId="0" borderId="0" xfId="27" applyNumberFormat="true" applyFont="true" applyFill="true" applyAlignment="true">
      <alignment vertical="center"/>
    </xf>
    <xf numFmtId="185" fontId="4" fillId="0" borderId="0" xfId="51" applyNumberFormat="true" applyFont="true" applyFill="true" applyAlignment="true">
      <alignment horizontal="right" vertical="center"/>
    </xf>
    <xf numFmtId="41" fontId="17" fillId="0" borderId="0" xfId="27" applyNumberFormat="true" applyFont="true" applyFill="true" applyAlignment="true">
      <alignment horizontal="center" vertical="center"/>
    </xf>
    <xf numFmtId="41" fontId="24" fillId="0" borderId="0" xfId="27" applyNumberFormat="true" applyFont="true" applyFill="true" applyAlignment="true">
      <alignment vertical="center"/>
    </xf>
    <xf numFmtId="185" fontId="0" fillId="0" borderId="0" xfId="51" applyNumberFormat="true" applyFont="true" applyFill="true" applyAlignment="true">
      <alignment horizontal="center" vertical="center"/>
    </xf>
    <xf numFmtId="41" fontId="20" fillId="0" borderId="1" xfId="0" applyNumberFormat="true" applyFont="true" applyFill="true" applyBorder="true" applyAlignment="true">
      <alignment horizontal="center" vertical="center"/>
    </xf>
    <xf numFmtId="41" fontId="15" fillId="0" borderId="1" xfId="0" applyNumberFormat="true" applyFont="true" applyFill="true" applyBorder="true" applyAlignment="true">
      <alignment horizontal="left" vertical="center"/>
    </xf>
    <xf numFmtId="41" fontId="15" fillId="0" borderId="37" xfId="0" applyNumberFormat="true" applyFont="true" applyFill="true" applyBorder="true" applyAlignment="true">
      <alignment horizontal="right" vertical="center"/>
    </xf>
    <xf numFmtId="0" fontId="20" fillId="0" borderId="37" xfId="0" applyFont="true" applyFill="true" applyBorder="true" applyAlignment="true">
      <alignment horizontal="distributed" vertical="center"/>
    </xf>
    <xf numFmtId="0" fontId="20" fillId="0" borderId="37" xfId="0" applyFont="true" applyFill="true" applyBorder="true" applyAlignment="true">
      <alignment horizontal="left" vertical="center"/>
    </xf>
    <xf numFmtId="41" fontId="15" fillId="0" borderId="37" xfId="0" applyNumberFormat="true" applyFont="true" applyFill="true" applyBorder="true" applyAlignment="true">
      <alignment horizontal="left" vertical="center"/>
    </xf>
    <xf numFmtId="0" fontId="20" fillId="0" borderId="37" xfId="0" applyFont="true" applyFill="true" applyBorder="true" applyAlignment="true">
      <alignment horizontal="center" vertical="center"/>
    </xf>
    <xf numFmtId="0" fontId="20" fillId="0" borderId="37" xfId="0" applyFont="true" applyFill="true" applyBorder="true" applyAlignment="true">
      <alignment horizontal="right" vertical="center"/>
    </xf>
    <xf numFmtId="0" fontId="5" fillId="0" borderId="0" xfId="30" applyFill="true" applyBorder="true" applyAlignment="true"/>
    <xf numFmtId="0" fontId="24" fillId="0" borderId="0" xfId="30" applyFont="true" applyFill="true" applyBorder="true" applyAlignment="true"/>
    <xf numFmtId="184" fontId="5" fillId="0" borderId="0" xfId="5" applyNumberFormat="true" applyFont="true" applyFill="true" applyBorder="true" applyAlignment="true">
      <alignment horizontal="right" vertical="center" wrapText="true"/>
    </xf>
    <xf numFmtId="0" fontId="38" fillId="0" borderId="0" xfId="6" applyFont="true" applyFill="true" applyBorder="true" applyAlignment="true">
      <alignment horizontal="center" vertical="center"/>
    </xf>
    <xf numFmtId="0" fontId="24" fillId="0" borderId="31" xfId="30" applyFont="true" applyFill="true" applyBorder="true" applyAlignment="true">
      <alignment horizontal="center" vertical="center"/>
    </xf>
    <xf numFmtId="0" fontId="24" fillId="0" borderId="16" xfId="30" applyFont="true" applyFill="true" applyBorder="true" applyAlignment="true">
      <alignment horizontal="center" vertical="center"/>
    </xf>
    <xf numFmtId="0" fontId="24" fillId="0" borderId="38" xfId="30" applyFont="true" applyFill="true" applyBorder="true" applyAlignment="true">
      <alignment horizontal="center" vertical="center"/>
    </xf>
    <xf numFmtId="0" fontId="24" fillId="0" borderId="34" xfId="30" applyFont="true" applyFill="true" applyBorder="true" applyAlignment="true">
      <alignment horizontal="center" vertical="center"/>
    </xf>
    <xf numFmtId="0" fontId="24" fillId="0" borderId="1" xfId="2" applyFont="true" applyFill="true" applyBorder="true" applyAlignment="true">
      <alignment horizontal="center" vertical="center"/>
    </xf>
    <xf numFmtId="189" fontId="24" fillId="0" borderId="1" xfId="5" applyNumberFormat="true" applyFont="true" applyFill="true" applyBorder="true" applyAlignment="true">
      <alignment horizontal="center" vertical="center"/>
    </xf>
    <xf numFmtId="0" fontId="24" fillId="0" borderId="1" xfId="2" applyFont="true" applyFill="true" applyBorder="true" applyAlignment="true">
      <alignment horizontal="left" vertical="center"/>
    </xf>
    <xf numFmtId="190" fontId="24" fillId="0" borderId="1" xfId="27" applyNumberFormat="true" applyFont="true" applyFill="true" applyBorder="true" applyAlignment="true">
      <alignment vertical="center"/>
    </xf>
    <xf numFmtId="0" fontId="24" fillId="0" borderId="1" xfId="2" applyFont="true" applyFill="true" applyBorder="true" applyAlignment="true">
      <alignment vertical="center"/>
    </xf>
    <xf numFmtId="0" fontId="24" fillId="0" borderId="1" xfId="2" applyFont="true" applyFill="true" applyBorder="true" applyAlignment="true">
      <alignment horizontal="left" vertical="center" wrapText="true"/>
    </xf>
    <xf numFmtId="0" fontId="0" fillId="0" borderId="1" xfId="2" applyFont="true" applyFill="true" applyBorder="true" applyAlignment="true">
      <alignment horizontal="left" vertical="center"/>
    </xf>
    <xf numFmtId="0" fontId="24" fillId="0" borderId="1" xfId="30" applyFont="true" applyFill="true" applyBorder="true" applyAlignment="true">
      <alignment horizontal="left" vertical="center"/>
    </xf>
    <xf numFmtId="0" fontId="24" fillId="0" borderId="1" xfId="30" applyFont="true" applyFill="true" applyBorder="true" applyAlignment="true">
      <alignment horizontal="left" vertical="center" wrapText="true"/>
    </xf>
    <xf numFmtId="0" fontId="24" fillId="0" borderId="1" xfId="30" applyFont="true" applyFill="true" applyBorder="true" applyAlignment="true">
      <alignment horizontal="center" vertical="center"/>
    </xf>
    <xf numFmtId="184" fontId="24" fillId="0" borderId="0" xfId="5" applyNumberFormat="true" applyFont="true" applyFill="true" applyBorder="true" applyAlignment="true">
      <alignment horizontal="right" vertical="center" wrapText="true"/>
    </xf>
    <xf numFmtId="0" fontId="24" fillId="0" borderId="0" xfId="2" applyFont="true" applyFill="true" applyBorder="true" applyAlignment="true">
      <alignment horizontal="right" vertical="center"/>
    </xf>
    <xf numFmtId="0" fontId="24" fillId="0" borderId="17" xfId="30" applyFont="true" applyFill="true" applyBorder="true" applyAlignment="true">
      <alignment horizontal="center" vertical="center"/>
    </xf>
    <xf numFmtId="0" fontId="24" fillId="0" borderId="0" xfId="0" applyFont="true" applyFill="true" applyBorder="true" applyAlignment="true"/>
    <xf numFmtId="0" fontId="39" fillId="0" borderId="0" xfId="0" applyFont="true" applyFill="true" applyBorder="true" applyAlignment="true"/>
    <xf numFmtId="0" fontId="17" fillId="0" borderId="0" xfId="0" applyFont="true" applyFill="true" applyBorder="true" applyAlignment="true">
      <alignment horizontal="center" vertical="center"/>
    </xf>
    <xf numFmtId="4" fontId="15" fillId="0" borderId="37" xfId="0" applyNumberFormat="true" applyFont="true" applyFill="true" applyBorder="true" applyAlignment="true">
      <alignment horizontal="right" vertical="center"/>
    </xf>
    <xf numFmtId="0" fontId="15" fillId="0" borderId="37" xfId="0" applyFont="true" applyFill="true" applyBorder="true" applyAlignment="true">
      <alignment horizontal="center" vertical="center"/>
    </xf>
    <xf numFmtId="4" fontId="15" fillId="0" borderId="29" xfId="0" applyNumberFormat="true" applyFont="true" applyFill="true" applyBorder="true" applyAlignment="true">
      <alignment horizontal="right" vertical="center"/>
    </xf>
    <xf numFmtId="0" fontId="15" fillId="2" borderId="36" xfId="0" applyFont="true" applyFill="true" applyBorder="true" applyAlignment="true">
      <alignment horizontal="left" vertical="center"/>
    </xf>
    <xf numFmtId="4" fontId="15" fillId="2" borderId="37" xfId="0" applyNumberFormat="true" applyFont="true" applyFill="true" applyBorder="true" applyAlignment="true">
      <alignment horizontal="right" vertical="center"/>
    </xf>
    <xf numFmtId="0" fontId="15" fillId="0" borderId="36" xfId="0" applyFont="true" applyFill="true" applyBorder="true" applyAlignment="true">
      <alignment horizontal="center" vertical="center"/>
    </xf>
    <xf numFmtId="0" fontId="20" fillId="0" borderId="36" xfId="0" applyFont="true" applyFill="true" applyBorder="true" applyAlignment="true">
      <alignment horizontal="center" vertical="center"/>
    </xf>
    <xf numFmtId="3" fontId="15" fillId="0" borderId="37" xfId="0" applyNumberFormat="true" applyFont="true" applyFill="true" applyBorder="true" applyAlignment="true">
      <alignment horizontal="right" vertical="center"/>
    </xf>
    <xf numFmtId="0" fontId="24" fillId="0" borderId="0" xfId="0" applyFont="true" applyFill="true" applyBorder="true" applyAlignment="true">
      <alignment horizontal="right"/>
    </xf>
    <xf numFmtId="0" fontId="5" fillId="0" borderId="0" xfId="0" applyFont="true" applyFill="true" applyAlignment="true"/>
    <xf numFmtId="0" fontId="6" fillId="0" borderId="0" xfId="0" applyFont="true" applyFill="true" applyAlignment="true"/>
    <xf numFmtId="0" fontId="17" fillId="0" borderId="0" xfId="0" applyFont="true" applyFill="true" applyAlignment="true">
      <alignment horizontal="center" vertical="center"/>
    </xf>
    <xf numFmtId="0" fontId="25" fillId="0" borderId="1" xfId="0" applyFont="true" applyFill="true" applyBorder="true" applyAlignment="true">
      <alignment horizontal="center" vertical="center" wrapText="true"/>
    </xf>
    <xf numFmtId="0" fontId="20" fillId="2" borderId="1" xfId="0" applyFont="true" applyFill="true" applyBorder="true" applyAlignment="true">
      <alignment horizontal="center" vertical="center" wrapText="true"/>
    </xf>
    <xf numFmtId="3" fontId="24" fillId="0" borderId="1" xfId="0" applyNumberFormat="true" applyFont="true" applyFill="true" applyBorder="true" applyAlignment="true" applyProtection="true">
      <alignment vertical="center"/>
    </xf>
    <xf numFmtId="0" fontId="24" fillId="0" borderId="1" xfId="0" applyFont="true" applyFill="true" applyBorder="true" applyAlignment="true"/>
    <xf numFmtId="0" fontId="24" fillId="0" borderId="1" xfId="0" applyFont="true" applyFill="true" applyBorder="true" applyAlignment="true">
      <alignment vertical="center"/>
    </xf>
    <xf numFmtId="0" fontId="24" fillId="0" borderId="1" xfId="0" applyFont="true" applyFill="true" applyBorder="true" applyAlignment="true">
      <alignment horizontal="center" vertical="center"/>
    </xf>
    <xf numFmtId="49" fontId="24" fillId="0" borderId="1" xfId="35" applyNumberFormat="true" applyFont="true" applyFill="true" applyBorder="true" applyAlignment="true" applyProtection="true">
      <alignment horizontal="distributed" vertical="center"/>
    </xf>
    <xf numFmtId="0" fontId="24" fillId="0" borderId="0" xfId="0" applyFont="true" applyFill="true" applyBorder="true" applyAlignment="true">
      <alignment vertical="center"/>
    </xf>
    <xf numFmtId="184" fontId="5" fillId="0" borderId="0" xfId="0" applyNumberFormat="true" applyFont="true" applyFill="true" applyBorder="true" applyAlignment="true">
      <alignment vertical="center"/>
    </xf>
    <xf numFmtId="184" fontId="17" fillId="0" borderId="0" xfId="0" applyNumberFormat="true" applyFont="true" applyFill="true" applyBorder="true" applyAlignment="true">
      <alignment horizontal="center" vertical="center"/>
    </xf>
    <xf numFmtId="184" fontId="24" fillId="0" borderId="0" xfId="0" applyNumberFormat="true" applyFont="true" applyFill="true" applyBorder="true" applyAlignment="true">
      <alignment vertical="center"/>
    </xf>
    <xf numFmtId="184" fontId="24" fillId="0" borderId="0" xfId="0" applyNumberFormat="true" applyFont="true" applyFill="true" applyBorder="true" applyAlignment="true">
      <alignment horizontal="right" vertical="center"/>
    </xf>
    <xf numFmtId="184" fontId="20" fillId="0" borderId="37" xfId="0" applyNumberFormat="true" applyFont="true" applyFill="true" applyBorder="true" applyAlignment="true">
      <alignment horizontal="center" vertical="center"/>
    </xf>
    <xf numFmtId="184" fontId="15" fillId="0" borderId="37" xfId="0" applyNumberFormat="true" applyFont="true" applyFill="true" applyBorder="true" applyAlignment="true">
      <alignment horizontal="center" vertical="center"/>
    </xf>
    <xf numFmtId="41" fontId="20" fillId="0" borderId="1" xfId="0" applyNumberFormat="true" applyFont="true" applyFill="true" applyBorder="true" applyAlignment="true">
      <alignment horizontal="center" vertical="center" wrapText="true"/>
    </xf>
    <xf numFmtId="41" fontId="15" fillId="0" borderId="1" xfId="0" applyNumberFormat="true" applyFont="true" applyFill="true" applyBorder="true" applyAlignment="true">
      <alignment horizontal="right" vertical="center"/>
    </xf>
    <xf numFmtId="41" fontId="15" fillId="0" borderId="37" xfId="0" applyNumberFormat="true" applyFont="true" applyFill="true" applyBorder="true" applyAlignment="true">
      <alignment horizontal="center" vertical="center"/>
    </xf>
    <xf numFmtId="185" fontId="0" fillId="0" borderId="0" xfId="51" applyNumberFormat="true" applyFont="true" applyFill="true" applyAlignment="true">
      <alignment horizontal="right" vertical="center"/>
    </xf>
    <xf numFmtId="184" fontId="15" fillId="0" borderId="1" xfId="0" applyNumberFormat="true" applyFont="true" applyFill="true" applyBorder="true" applyAlignment="true">
      <alignment horizontal="center" vertical="center"/>
    </xf>
    <xf numFmtId="185" fontId="15" fillId="0" borderId="1" xfId="51" applyNumberFormat="true" applyFont="true" applyFill="true" applyBorder="true" applyAlignment="true">
      <alignment horizontal="center" vertical="center"/>
    </xf>
    <xf numFmtId="185" fontId="15" fillId="0" borderId="37" xfId="51" applyNumberFormat="true" applyFont="true" applyFill="true" applyBorder="true" applyAlignment="true">
      <alignment horizontal="center" vertical="center"/>
    </xf>
    <xf numFmtId="3" fontId="15" fillId="0" borderId="1" xfId="0" applyNumberFormat="true" applyFont="true" applyFill="true" applyBorder="true" applyAlignment="true" applyProtection="true">
      <alignment horizontal="right" vertical="center"/>
    </xf>
    <xf numFmtId="184" fontId="5" fillId="0" borderId="0" xfId="27" applyNumberFormat="true" applyFont="true" applyFill="true" applyAlignment="true">
      <alignment vertical="center"/>
    </xf>
    <xf numFmtId="185" fontId="5" fillId="0" borderId="0" xfId="51" applyNumberFormat="true" applyFont="true" applyFill="true" applyAlignment="true">
      <alignment vertical="center"/>
    </xf>
    <xf numFmtId="184" fontId="17" fillId="0" borderId="0" xfId="27" applyNumberFormat="true" applyFont="true" applyFill="true" applyAlignment="true">
      <alignment horizontal="center" vertical="center"/>
    </xf>
    <xf numFmtId="185" fontId="17" fillId="0" borderId="0" xfId="51" applyNumberFormat="true" applyFont="true" applyFill="true" applyAlignment="true">
      <alignment horizontal="center" vertical="center"/>
    </xf>
    <xf numFmtId="184" fontId="24" fillId="0" borderId="0" xfId="27" applyNumberFormat="true" applyFont="true" applyFill="true" applyAlignment="true">
      <alignment vertical="center"/>
    </xf>
    <xf numFmtId="185" fontId="24" fillId="0" borderId="0" xfId="51" applyNumberFormat="true" applyFont="true" applyFill="true" applyAlignment="true">
      <alignment vertical="center"/>
    </xf>
    <xf numFmtId="185" fontId="5" fillId="0" borderId="0" xfId="51" applyNumberFormat="true" applyFont="true" applyFill="true" applyAlignment="true">
      <alignment horizontal="right" vertical="center"/>
    </xf>
    <xf numFmtId="185" fontId="24" fillId="0" borderId="0" xfId="51" applyNumberFormat="true" applyFont="true" applyFill="true" applyAlignment="true">
      <alignment horizontal="center" vertical="center"/>
    </xf>
    <xf numFmtId="0" fontId="6" fillId="0" borderId="0" xfId="0" applyFont="true" applyFill="true" applyBorder="true" applyAlignment="true">
      <alignment horizontal="left" vertical="center"/>
    </xf>
    <xf numFmtId="0" fontId="40" fillId="0" borderId="0" xfId="0" applyFont="true" applyFill="true" applyBorder="true" applyAlignment="true">
      <alignment horizontal="center" vertical="center" wrapText="true"/>
    </xf>
    <xf numFmtId="0" fontId="41" fillId="0" borderId="0" xfId="0" applyFont="true" applyFill="true" applyBorder="true" applyAlignment="true">
      <alignment vertical="center" wrapText="true"/>
    </xf>
    <xf numFmtId="0" fontId="24" fillId="0" borderId="1" xfId="0" applyFont="true" applyFill="true" applyBorder="true" applyAlignment="true">
      <alignment horizontal="left" vertical="center"/>
    </xf>
    <xf numFmtId="185" fontId="24" fillId="0" borderId="1" xfId="0" applyNumberFormat="true" applyFont="true" applyFill="true" applyBorder="true" applyAlignment="true">
      <alignment horizontal="right" vertical="center"/>
    </xf>
    <xf numFmtId="179" fontId="24" fillId="0" borderId="1" xfId="27" applyNumberFormat="true" applyFont="true" applyBorder="true" applyAlignment="true">
      <alignment horizontal="right" vertical="center" wrapText="true"/>
    </xf>
    <xf numFmtId="0" fontId="24" fillId="0" borderId="1" xfId="0" applyFont="true" applyFill="true" applyBorder="true" applyAlignment="true">
      <alignment horizontal="left" vertical="center" indent="1"/>
    </xf>
    <xf numFmtId="179" fontId="24" fillId="0" borderId="1" xfId="27" applyNumberFormat="true" applyFont="true" applyFill="true" applyBorder="true" applyAlignment="true">
      <alignment horizontal="right" vertical="center" wrapText="true"/>
    </xf>
    <xf numFmtId="0" fontId="24" fillId="0" borderId="0" xfId="0" applyFont="true" applyFill="true" applyBorder="true" applyAlignment="true">
      <alignment horizontal="left" vertical="center"/>
    </xf>
    <xf numFmtId="0" fontId="24" fillId="0" borderId="0" xfId="0" applyFont="true" applyFill="true" applyBorder="true" applyAlignment="true">
      <alignment horizontal="left" vertical="center" wrapText="true"/>
    </xf>
    <xf numFmtId="10" fontId="24" fillId="0" borderId="1" xfId="0" applyNumberFormat="true" applyFont="true" applyFill="true" applyBorder="true" applyAlignment="true">
      <alignment horizontal="right" vertical="center"/>
    </xf>
    <xf numFmtId="0" fontId="0" fillId="0" borderId="0" xfId="0" applyFont="true" applyFill="true" applyBorder="true" applyAlignment="true"/>
    <xf numFmtId="0" fontId="2" fillId="0" borderId="0" xfId="0" applyFont="true" applyFill="true" applyBorder="true" applyAlignment="true">
      <alignment vertical="center"/>
    </xf>
    <xf numFmtId="0" fontId="0" fillId="0" borderId="0" xfId="1" applyFont="true" applyFill="true" applyBorder="true" applyAlignment="true">
      <alignment vertical="center"/>
    </xf>
    <xf numFmtId="0" fontId="13" fillId="0" borderId="0" xfId="0" applyFont="true" applyFill="true" applyBorder="true" applyAlignment="true"/>
    <xf numFmtId="0" fontId="2" fillId="0" borderId="0" xfId="1" applyFont="true" applyFill="true" applyAlignment="true">
      <alignment horizontal="center" vertical="center"/>
    </xf>
    <xf numFmtId="0" fontId="0" fillId="0" borderId="0" xfId="1" applyFont="true" applyFill="true" applyAlignment="true">
      <alignment horizontal="center" vertical="center" wrapText="true"/>
    </xf>
    <xf numFmtId="0" fontId="0" fillId="0" borderId="0" xfId="1" applyFont="true" applyFill="true" applyAlignment="true">
      <alignment vertical="center" wrapText="true"/>
    </xf>
    <xf numFmtId="0" fontId="13" fillId="0" borderId="1" xfId="0" applyFont="true" applyFill="true" applyBorder="true" applyAlignment="true">
      <alignment horizontal="center" vertical="center"/>
    </xf>
    <xf numFmtId="0" fontId="25" fillId="0" borderId="1" xfId="0" applyFont="true" applyFill="true" applyBorder="true" applyAlignment="true">
      <alignment horizontal="center" vertical="center"/>
    </xf>
    <xf numFmtId="0" fontId="0" fillId="0" borderId="1" xfId="0" applyFont="true" applyFill="true" applyBorder="true" applyAlignment="true">
      <alignment horizontal="center" vertical="center"/>
    </xf>
    <xf numFmtId="0" fontId="0" fillId="0" borderId="1" xfId="0" applyFont="true" applyFill="true" applyBorder="true" applyAlignment="true">
      <alignment horizontal="left" vertical="center"/>
    </xf>
    <xf numFmtId="43" fontId="24" fillId="0" borderId="1" xfId="27" applyFont="true" applyFill="true" applyBorder="true" applyAlignment="true">
      <alignment vertical="center"/>
    </xf>
    <xf numFmtId="0" fontId="0" fillId="0" borderId="1" xfId="0" applyFont="true" applyFill="true" applyBorder="true" applyAlignment="true">
      <alignment horizontal="left" vertical="center" indent="1"/>
    </xf>
    <xf numFmtId="0" fontId="0" fillId="0" borderId="0" xfId="0" applyFont="true" applyFill="true" applyBorder="true" applyAlignment="true">
      <alignment horizontal="right"/>
    </xf>
    <xf numFmtId="0" fontId="2" fillId="0" borderId="0" xfId="1" applyFont="true" applyFill="true" applyBorder="true" applyAlignment="true">
      <alignment vertical="center"/>
    </xf>
    <xf numFmtId="0" fontId="0" fillId="0" borderId="0" xfId="1" applyFont="true" applyFill="true" applyAlignment="true">
      <alignment horizontal="right" vertical="center" wrapText="true"/>
    </xf>
    <xf numFmtId="0" fontId="38" fillId="0" borderId="0" xfId="0" applyFont="true" applyFill="true" applyBorder="true" applyAlignment="true">
      <alignment horizontal="center" vertical="center" wrapText="true"/>
    </xf>
    <xf numFmtId="0" fontId="24" fillId="0" borderId="0" xfId="0" applyFont="true" applyFill="true" applyBorder="true" applyAlignment="true">
      <alignment horizontal="right" vertical="center" wrapText="true"/>
    </xf>
    <xf numFmtId="0" fontId="24" fillId="0" borderId="1" xfId="0" applyFont="true" applyFill="true" applyBorder="true" applyAlignment="true">
      <alignment vertical="center" wrapText="true"/>
    </xf>
    <xf numFmtId="43" fontId="24" fillId="0" borderId="1" xfId="27" applyNumberFormat="true" applyFont="true" applyFill="true" applyBorder="true" applyAlignment="true">
      <alignment vertical="center" wrapText="true"/>
    </xf>
    <xf numFmtId="43" fontId="24" fillId="0" borderId="1" xfId="27" applyFont="true" applyFill="true" applyBorder="true" applyAlignment="true">
      <alignment horizontal="right" vertical="center" wrapText="true"/>
    </xf>
    <xf numFmtId="43" fontId="24" fillId="0" borderId="1" xfId="27" applyFont="true" applyBorder="true" applyAlignment="true">
      <alignment horizontal="right" vertical="center" wrapText="true"/>
    </xf>
    <xf numFmtId="0" fontId="5" fillId="0" borderId="0" xfId="0" applyFont="true" applyFill="true" applyAlignment="true">
      <alignment vertical="center"/>
    </xf>
    <xf numFmtId="0" fontId="42" fillId="0" borderId="0" xfId="0" applyFont="true" applyFill="true" applyAlignment="true">
      <alignment horizontal="center" vertical="center" wrapText="true"/>
    </xf>
    <xf numFmtId="0" fontId="24" fillId="0" borderId="0" xfId="0" applyFont="true" applyFill="true" applyAlignment="true">
      <alignment vertical="center"/>
    </xf>
    <xf numFmtId="0" fontId="43" fillId="0" borderId="0" xfId="0" applyFont="true" applyFill="true" applyBorder="true" applyAlignment="true">
      <alignment horizontal="right" vertical="center" wrapText="true"/>
    </xf>
    <xf numFmtId="0" fontId="44" fillId="0" borderId="1" xfId="0" applyFont="true" applyFill="true" applyBorder="true" applyAlignment="true">
      <alignment horizontal="center" vertical="center" wrapText="true"/>
    </xf>
    <xf numFmtId="0" fontId="43" fillId="0" borderId="1" xfId="0" applyFont="true" applyFill="true" applyBorder="true" applyAlignment="true">
      <alignment horizontal="left" vertical="center" wrapText="true"/>
    </xf>
    <xf numFmtId="43" fontId="24" fillId="0" borderId="1" xfId="27" applyNumberFormat="true" applyFont="true" applyFill="true" applyBorder="true" applyAlignment="true">
      <alignment horizontal="right" vertical="center" wrapText="true"/>
    </xf>
    <xf numFmtId="0" fontId="43" fillId="0" borderId="0" xfId="0" applyFont="true" applyFill="true" applyBorder="true" applyAlignment="true">
      <alignment horizontal="right" vertical="center"/>
    </xf>
    <xf numFmtId="0" fontId="24" fillId="0" borderId="0" xfId="0" applyFont="true" applyFill="true" applyAlignment="true">
      <alignment vertical="center" wrapText="true"/>
    </xf>
    <xf numFmtId="0" fontId="24" fillId="0" borderId="1" xfId="0" applyFont="true" applyFill="true" applyBorder="true" applyAlignment="true">
      <alignment horizontal="left" vertical="center" wrapText="true"/>
    </xf>
    <xf numFmtId="0" fontId="5" fillId="0" borderId="0" xfId="0" applyFont="true" applyFill="true" applyAlignment="true">
      <alignment horizontal="left" vertical="center"/>
    </xf>
    <xf numFmtId="0" fontId="0" fillId="0" borderId="0" xfId="0" applyFont="true" applyFill="true" applyAlignment="true">
      <alignment vertical="center"/>
    </xf>
    <xf numFmtId="0" fontId="5" fillId="0" borderId="0" xfId="0" applyFont="true" applyFill="true" applyAlignment="true">
      <alignment horizontal="center" vertical="center"/>
    </xf>
    <xf numFmtId="0" fontId="45" fillId="0" borderId="0" xfId="0" applyFont="true" applyFill="true" applyAlignment="true">
      <alignment horizontal="center" vertical="center" wrapText="true"/>
    </xf>
    <xf numFmtId="0" fontId="25" fillId="0" borderId="1" xfId="0" applyFont="true" applyFill="true" applyBorder="true" applyAlignment="true">
      <alignment horizontal="left" vertical="center" wrapText="true"/>
    </xf>
    <xf numFmtId="0" fontId="25" fillId="0" borderId="39" xfId="0" applyFont="true" applyFill="true" applyBorder="true" applyAlignment="true">
      <alignment horizontal="center" vertical="center" wrapText="true"/>
    </xf>
    <xf numFmtId="0" fontId="25" fillId="0" borderId="34" xfId="0" applyFont="true" applyFill="true" applyBorder="true" applyAlignment="true">
      <alignment horizontal="center" vertical="center" wrapText="true"/>
    </xf>
    <xf numFmtId="0" fontId="24" fillId="0" borderId="31" xfId="0" applyFont="true" applyFill="true" applyBorder="true" applyAlignment="true">
      <alignment horizontal="left" vertical="center" wrapText="true"/>
    </xf>
    <xf numFmtId="0" fontId="24" fillId="0" borderId="31" xfId="0" applyFont="true" applyFill="true" applyBorder="true" applyAlignment="true">
      <alignment horizontal="center" vertical="center" wrapText="true"/>
    </xf>
    <xf numFmtId="178" fontId="24" fillId="0" borderId="31" xfId="0" applyNumberFormat="true" applyFont="true" applyFill="true" applyBorder="true" applyAlignment="true">
      <alignment horizontal="center" vertical="center" wrapText="true"/>
    </xf>
    <xf numFmtId="178" fontId="24" fillId="0" borderId="1" xfId="0" applyNumberFormat="true" applyFont="true" applyFill="true" applyBorder="true" applyAlignment="true">
      <alignment horizontal="center" vertical="center" wrapText="true"/>
    </xf>
    <xf numFmtId="0" fontId="24" fillId="0" borderId="34" xfId="0" applyFont="true" applyFill="true" applyBorder="true" applyAlignment="true">
      <alignment horizontal="left" vertical="center" wrapText="true"/>
    </xf>
    <xf numFmtId="0" fontId="24" fillId="0" borderId="34" xfId="0" applyFont="true" applyFill="true" applyBorder="true" applyAlignment="true">
      <alignment horizontal="center" vertical="center" wrapText="true"/>
    </xf>
    <xf numFmtId="178" fontId="24" fillId="0" borderId="34" xfId="0" applyNumberFormat="true" applyFont="true" applyFill="true" applyBorder="true" applyAlignment="true">
      <alignment horizontal="center" vertical="center" wrapText="true"/>
    </xf>
    <xf numFmtId="0" fontId="24" fillId="0" borderId="1" xfId="0" applyFont="true" applyFill="true" applyBorder="true" applyAlignment="true">
      <alignment horizontal="center" vertical="center" wrapText="true"/>
    </xf>
    <xf numFmtId="0" fontId="24" fillId="0" borderId="39" xfId="0" applyFont="true" applyFill="true" applyBorder="true" applyAlignment="true">
      <alignment horizontal="left" vertical="center" wrapText="true"/>
    </xf>
    <xf numFmtId="0" fontId="24" fillId="0" borderId="39" xfId="0" applyFont="true" applyFill="true" applyBorder="true" applyAlignment="true">
      <alignment horizontal="center" vertical="center" wrapText="true"/>
    </xf>
    <xf numFmtId="178" fontId="24" fillId="0" borderId="39" xfId="0" applyNumberFormat="true" applyFont="true" applyFill="true" applyBorder="true" applyAlignment="true">
      <alignment horizontal="center" vertical="center" wrapText="true"/>
    </xf>
    <xf numFmtId="0" fontId="24" fillId="0" borderId="0" xfId="0" applyFont="true" applyFill="true" applyAlignment="true">
      <alignment horizontal="left" vertical="center"/>
    </xf>
    <xf numFmtId="0" fontId="24" fillId="0" borderId="0" xfId="0" applyFont="true" applyFill="true" applyAlignment="true">
      <alignment horizontal="right" vertical="center"/>
    </xf>
    <xf numFmtId="177" fontId="25" fillId="0" borderId="1" xfId="0" applyNumberFormat="true" applyFont="true" applyFill="true" applyBorder="true" applyAlignment="true">
      <alignment horizontal="center" vertical="center" wrapText="true"/>
    </xf>
    <xf numFmtId="177" fontId="24" fillId="0" borderId="1" xfId="0" applyNumberFormat="true" applyFont="true" applyFill="true" applyBorder="true" applyAlignment="true">
      <alignment horizontal="center" vertical="center" wrapText="true"/>
    </xf>
    <xf numFmtId="49" fontId="24" fillId="0" borderId="1" xfId="0" applyNumberFormat="true" applyFont="true" applyFill="true" applyBorder="true" applyAlignment="true">
      <alignment horizontal="center" vertical="center" wrapText="true"/>
    </xf>
    <xf numFmtId="10" fontId="24" fillId="0" borderId="1" xfId="51" applyNumberFormat="true" applyFont="true" applyFill="true" applyBorder="true" applyAlignment="true">
      <alignment horizontal="center" vertical="center" wrapText="true"/>
    </xf>
    <xf numFmtId="0" fontId="24" fillId="0" borderId="0" xfId="0" applyFont="true" applyFill="true" applyAlignment="true">
      <alignment horizontal="center" vertical="center"/>
    </xf>
    <xf numFmtId="0" fontId="24" fillId="0" borderId="1" xfId="0" applyNumberFormat="true" applyFont="true" applyFill="true" applyBorder="true" applyAlignment="true">
      <alignment horizontal="center" vertical="center" wrapText="true"/>
    </xf>
    <xf numFmtId="4" fontId="24" fillId="0" borderId="1" xfId="0" applyNumberFormat="true" applyFont="true" applyFill="true" applyBorder="true" applyAlignment="true">
      <alignment horizontal="center" vertical="center" wrapText="true"/>
    </xf>
    <xf numFmtId="4" fontId="24" fillId="0" borderId="31" xfId="0" applyNumberFormat="true" applyFont="true" applyFill="true" applyBorder="true" applyAlignment="true">
      <alignment horizontal="center" vertical="center" wrapText="true"/>
    </xf>
    <xf numFmtId="4" fontId="24" fillId="0" borderId="34" xfId="0" applyNumberFormat="true" applyFont="true" applyFill="true" applyBorder="true" applyAlignment="true">
      <alignment horizontal="center" vertical="center" wrapText="true"/>
    </xf>
    <xf numFmtId="0" fontId="24" fillId="0" borderId="1" xfId="0" applyNumberFormat="true" applyFont="true" applyFill="true" applyBorder="true" applyAlignment="true" applyProtection="true">
      <alignment horizontal="center" vertical="center" wrapText="true"/>
    </xf>
    <xf numFmtId="177" fontId="24" fillId="0" borderId="1" xfId="0" applyNumberFormat="true" applyFont="true" applyFill="true" applyBorder="true" applyAlignment="true" applyProtection="true">
      <alignment horizontal="center" vertical="center" wrapText="true"/>
    </xf>
    <xf numFmtId="0" fontId="24" fillId="0" borderId="31" xfId="0" applyNumberFormat="true" applyFont="true" applyFill="true" applyBorder="true" applyAlignment="true" applyProtection="true">
      <alignment horizontal="center" vertical="center" wrapText="true"/>
    </xf>
    <xf numFmtId="177" fontId="24" fillId="0" borderId="31" xfId="0" applyNumberFormat="true" applyFont="true" applyFill="true" applyBorder="true" applyAlignment="true" applyProtection="true">
      <alignment horizontal="center" vertical="center" wrapText="true"/>
    </xf>
    <xf numFmtId="0" fontId="24" fillId="0" borderId="39" xfId="0" applyNumberFormat="true" applyFont="true" applyFill="true" applyBorder="true" applyAlignment="true" applyProtection="true">
      <alignment horizontal="center" vertical="center" wrapText="true"/>
    </xf>
    <xf numFmtId="177" fontId="24" fillId="0" borderId="39" xfId="0" applyNumberFormat="true" applyFont="true" applyFill="true" applyBorder="true" applyAlignment="true" applyProtection="true">
      <alignment horizontal="center" vertical="center" wrapText="true"/>
    </xf>
    <xf numFmtId="0" fontId="24" fillId="0" borderId="34" xfId="0" applyNumberFormat="true" applyFont="true" applyFill="true" applyBorder="true" applyAlignment="true" applyProtection="true">
      <alignment horizontal="center" vertical="center" wrapText="true"/>
    </xf>
    <xf numFmtId="177" fontId="24" fillId="0" borderId="34" xfId="0" applyNumberFormat="true" applyFont="true" applyFill="true" applyBorder="true" applyAlignment="true" applyProtection="true">
      <alignment horizontal="center" vertical="center" wrapText="true"/>
    </xf>
    <xf numFmtId="0" fontId="24" fillId="0" borderId="0" xfId="0" applyFont="true" applyFill="true" applyBorder="true" applyAlignment="true">
      <alignment vertical="center" wrapText="true"/>
    </xf>
    <xf numFmtId="43" fontId="24" fillId="0" borderId="1" xfId="27" applyFont="true" applyFill="true" applyBorder="true" applyAlignment="true">
      <alignment vertical="center" wrapText="true"/>
    </xf>
    <xf numFmtId="43" fontId="24" fillId="0" borderId="1" xfId="27" applyFont="true" applyBorder="true" applyAlignment="true">
      <alignment vertical="center" wrapText="true"/>
    </xf>
    <xf numFmtId="0" fontId="5" fillId="0" borderId="0" xfId="0" applyFont="true" applyFill="true" applyBorder="true" applyAlignment="true">
      <alignment horizontal="left" vertical="center"/>
    </xf>
    <xf numFmtId="0" fontId="38" fillId="0" borderId="0" xfId="0" applyFont="true" applyFill="true" applyAlignment="true">
      <alignment horizontal="center" vertical="center" wrapText="true"/>
    </xf>
    <xf numFmtId="177" fontId="24" fillId="0" borderId="1" xfId="27" applyNumberFormat="true" applyFont="true" applyFill="true" applyBorder="true" applyAlignment="true">
      <alignment vertical="center" wrapText="true"/>
    </xf>
    <xf numFmtId="177" fontId="24" fillId="0" borderId="1" xfId="0" applyNumberFormat="true" applyFont="true" applyFill="true" applyBorder="true" applyAlignment="true">
      <alignment vertical="center"/>
    </xf>
    <xf numFmtId="0" fontId="24" fillId="2" borderId="0" xfId="2" applyFont="true" applyFill="true">
      <alignment vertical="center"/>
    </xf>
    <xf numFmtId="0" fontId="25" fillId="2" borderId="0" xfId="2" applyFont="true" applyFill="true">
      <alignment vertical="center"/>
    </xf>
    <xf numFmtId="189" fontId="6" fillId="2" borderId="0" xfId="5" applyNumberFormat="true" applyFont="true" applyFill="true" applyBorder="true" applyAlignment="true">
      <alignment horizontal="left" vertical="center"/>
    </xf>
    <xf numFmtId="190" fontId="24" fillId="2" borderId="0" xfId="27" applyNumberFormat="true" applyFont="true" applyFill="true" applyBorder="true" applyAlignment="true">
      <alignment horizontal="right" vertical="center"/>
    </xf>
    <xf numFmtId="190" fontId="24" fillId="2" borderId="0" xfId="27" applyNumberFormat="true" applyFont="true" applyFill="true" applyBorder="true" applyAlignment="true">
      <alignment horizontal="right" vertical="center" wrapText="true"/>
    </xf>
    <xf numFmtId="0" fontId="38" fillId="2" borderId="0" xfId="6" applyFont="true" applyFill="true" applyAlignment="true">
      <alignment horizontal="center" vertical="center"/>
    </xf>
    <xf numFmtId="0" fontId="24" fillId="2" borderId="0" xfId="2" applyFont="true" applyFill="true" applyBorder="true" applyAlignment="true">
      <alignment horizontal="center" vertical="center"/>
    </xf>
    <xf numFmtId="0" fontId="25" fillId="2" borderId="1" xfId="2" applyFont="true" applyFill="true" applyBorder="true" applyAlignment="true">
      <alignment horizontal="center" vertical="center"/>
    </xf>
    <xf numFmtId="189" fontId="25" fillId="2" borderId="1" xfId="5" applyNumberFormat="true" applyFont="true" applyFill="true" applyBorder="true" applyAlignment="true">
      <alignment horizontal="center" vertical="center"/>
    </xf>
    <xf numFmtId="0" fontId="25" fillId="2" borderId="1" xfId="2" applyFont="true" applyFill="true" applyBorder="true" applyAlignment="true">
      <alignment horizontal="left" vertical="center"/>
    </xf>
    <xf numFmtId="190" fontId="25" fillId="2" borderId="1" xfId="27" applyNumberFormat="true" applyFont="true" applyFill="true" applyBorder="true" applyAlignment="true">
      <alignment vertical="center"/>
    </xf>
    <xf numFmtId="0" fontId="24" fillId="2" borderId="1" xfId="2" applyFont="true" applyFill="true" applyBorder="true" applyAlignment="true">
      <alignment horizontal="left" vertical="center"/>
    </xf>
    <xf numFmtId="190" fontId="24" fillId="2" borderId="1" xfId="27" applyNumberFormat="true" applyFont="true" applyFill="true" applyBorder="true" applyAlignment="true">
      <alignment vertical="center"/>
    </xf>
    <xf numFmtId="0" fontId="25" fillId="2" borderId="1" xfId="2" applyFont="true" applyFill="true" applyBorder="true" applyAlignment="true">
      <alignment horizontal="left" vertical="center" wrapText="true"/>
    </xf>
    <xf numFmtId="0" fontId="24" fillId="2" borderId="1" xfId="0" applyFont="true" applyFill="true" applyBorder="true" applyAlignment="true">
      <alignment horizontal="left" vertical="center" wrapText="true"/>
    </xf>
    <xf numFmtId="190" fontId="24" fillId="2" borderId="34" xfId="27" applyNumberFormat="true" applyFont="true" applyFill="true" applyBorder="true" applyAlignment="true">
      <alignment vertical="center"/>
    </xf>
    <xf numFmtId="0" fontId="0" fillId="2" borderId="1" xfId="2" applyFont="true" applyFill="true" applyBorder="true" applyAlignment="true">
      <alignment horizontal="left" vertical="center"/>
    </xf>
    <xf numFmtId="0" fontId="24" fillId="2" borderId="1" xfId="0" applyFont="true" applyFill="true" applyBorder="true" applyAlignment="true">
      <alignment horizontal="left" vertical="center"/>
    </xf>
    <xf numFmtId="0" fontId="0" fillId="2" borderId="1" xfId="0" applyFont="true" applyFill="true" applyBorder="true" applyAlignment="true">
      <alignment horizontal="left" vertical="center" wrapText="true"/>
    </xf>
    <xf numFmtId="0" fontId="24" fillId="2" borderId="1" xfId="2" applyFont="true" applyFill="true" applyBorder="true" applyAlignment="true">
      <alignment horizontal="left" vertical="center" wrapText="true"/>
    </xf>
    <xf numFmtId="184" fontId="24" fillId="2" borderId="9" xfId="5" applyNumberFormat="true" applyFont="true" applyFill="true" applyBorder="true" applyAlignment="true">
      <alignment vertical="center" wrapText="true"/>
    </xf>
    <xf numFmtId="184" fontId="24" fillId="2" borderId="9" xfId="5" applyNumberFormat="true" applyFont="true" applyFill="true" applyBorder="true" applyAlignment="true">
      <alignment horizontal="right" vertical="center" wrapText="true"/>
    </xf>
    <xf numFmtId="189" fontId="5" fillId="2" borderId="1" xfId="3" applyNumberFormat="true" applyFont="true" applyFill="true" applyBorder="true" applyAlignment="true">
      <alignment horizontal="left" vertical="center"/>
    </xf>
    <xf numFmtId="0" fontId="46" fillId="2" borderId="1" xfId="2" applyFont="true" applyFill="true" applyBorder="true" applyAlignment="true">
      <alignment horizontal="left" vertical="center" wrapText="true"/>
    </xf>
    <xf numFmtId="0" fontId="25" fillId="2" borderId="1" xfId="0" applyFont="true" applyFill="true" applyBorder="true" applyAlignment="true">
      <alignment horizontal="center" vertical="center"/>
    </xf>
    <xf numFmtId="0" fontId="0" fillId="0" borderId="0" xfId="0" applyFont="true" applyFill="true" applyBorder="true" applyAlignment="true">
      <alignment vertical="center"/>
    </xf>
    <xf numFmtId="0" fontId="0" fillId="2" borderId="0" xfId="0" applyFont="true" applyFill="true" applyBorder="true" applyAlignment="true">
      <alignment vertical="center"/>
    </xf>
    <xf numFmtId="0" fontId="17" fillId="2" borderId="0" xfId="0" applyFont="true" applyFill="true" applyBorder="true" applyAlignment="true">
      <alignment horizontal="center" vertical="center"/>
    </xf>
    <xf numFmtId="0" fontId="32" fillId="2" borderId="1" xfId="0" applyFont="true" applyFill="true" applyBorder="true" applyAlignment="true">
      <alignment horizontal="center" vertical="center"/>
    </xf>
    <xf numFmtId="0" fontId="32" fillId="2" borderId="1" xfId="0" applyFont="true" applyFill="true" applyBorder="true" applyAlignment="true">
      <alignment horizontal="center" vertical="center" wrapText="true"/>
    </xf>
    <xf numFmtId="0" fontId="24" fillId="2" borderId="1" xfId="0" applyFont="true" applyFill="true" applyBorder="true" applyAlignment="true">
      <alignment vertical="center"/>
    </xf>
    <xf numFmtId="179" fontId="24" fillId="2" borderId="1" xfId="27" applyNumberFormat="true" applyFont="true" applyFill="true" applyBorder="true" applyAlignment="true">
      <alignment vertical="center"/>
    </xf>
    <xf numFmtId="179" fontId="24" fillId="0" borderId="1" xfId="27" applyNumberFormat="true" applyFont="true" applyFill="true" applyBorder="true" applyAlignment="true">
      <alignment vertical="center"/>
    </xf>
    <xf numFmtId="187" fontId="24" fillId="2" borderId="1" xfId="0" applyNumberFormat="true" applyFont="true" applyFill="true" applyBorder="true" applyAlignment="true">
      <alignment vertical="center"/>
    </xf>
    <xf numFmtId="176" fontId="24" fillId="2" borderId="1" xfId="0" applyNumberFormat="true" applyFont="true" applyFill="true" applyBorder="true" applyAlignment="true">
      <alignment vertical="center"/>
    </xf>
    <xf numFmtId="0" fontId="24" fillId="2" borderId="1" xfId="0" applyFont="true" applyFill="true" applyBorder="true" applyAlignment="true" applyProtection="true">
      <alignment vertical="center"/>
      <protection locked="false"/>
    </xf>
    <xf numFmtId="0" fontId="24" fillId="2" borderId="31" xfId="0" applyFont="true" applyFill="true" applyBorder="true" applyAlignment="true">
      <alignment vertical="center"/>
    </xf>
    <xf numFmtId="0" fontId="24" fillId="0" borderId="1" xfId="0" applyFont="true" applyFill="true" applyBorder="true" applyAlignment="true">
      <alignment horizontal="distributed" vertical="center"/>
    </xf>
    <xf numFmtId="179" fontId="25" fillId="2" borderId="1" xfId="27" applyNumberFormat="true" applyFont="true" applyFill="true" applyBorder="true" applyAlignment="true">
      <alignment vertical="center"/>
    </xf>
    <xf numFmtId="0" fontId="6" fillId="2" borderId="0" xfId="0" applyFont="true" applyFill="true" applyBorder="true" applyAlignment="true">
      <alignment horizontal="center" vertical="center"/>
    </xf>
    <xf numFmtId="0" fontId="0" fillId="2" borderId="9" xfId="0" applyFont="true" applyFill="true" applyBorder="true" applyAlignment="true">
      <alignment horizontal="right" vertical="center"/>
    </xf>
    <xf numFmtId="0" fontId="5" fillId="0" borderId="0" xfId="6" applyFont="true" applyFill="true" applyAlignment="true">
      <alignment vertical="center"/>
    </xf>
    <xf numFmtId="0" fontId="24" fillId="0" borderId="0" xfId="6" applyFont="true" applyFill="true" applyAlignment="true">
      <alignment vertical="center"/>
    </xf>
    <xf numFmtId="0" fontId="32" fillId="0" borderId="0" xfId="6" applyFont="true" applyFill="true" applyAlignment="true">
      <alignment vertical="center"/>
    </xf>
    <xf numFmtId="0" fontId="6" fillId="0" borderId="0" xfId="6" applyFont="true" applyFill="true" applyAlignment="true">
      <alignment vertical="center"/>
    </xf>
    <xf numFmtId="0" fontId="38" fillId="0" borderId="0" xfId="6" applyFont="true" applyFill="true" applyAlignment="true">
      <alignment horizontal="left" vertical="center"/>
    </xf>
    <xf numFmtId="0" fontId="24" fillId="0" borderId="0" xfId="6" applyFont="true" applyFill="true" applyAlignment="true">
      <alignment horizontal="right" vertical="center"/>
    </xf>
    <xf numFmtId="0" fontId="25" fillId="0" borderId="1" xfId="0" applyFont="true" applyFill="true" applyBorder="true" applyAlignment="true">
      <alignment horizontal="distributed" vertical="center"/>
    </xf>
    <xf numFmtId="0" fontId="13" fillId="0" borderId="1" xfId="0" applyNumberFormat="true" applyFont="true" applyFill="true" applyBorder="true" applyAlignment="true">
      <alignment horizontal="left" vertical="center"/>
    </xf>
    <xf numFmtId="179" fontId="25" fillId="5" borderId="1" xfId="27" applyNumberFormat="true" applyFont="true" applyFill="true" applyBorder="true">
      <alignment vertical="center"/>
    </xf>
    <xf numFmtId="0" fontId="0" fillId="0" borderId="1" xfId="0" applyNumberFormat="true" applyFont="true" applyFill="true" applyBorder="true" applyAlignment="true">
      <alignment horizontal="left" vertical="center"/>
    </xf>
    <xf numFmtId="179" fontId="24" fillId="0" borderId="1" xfId="27" applyNumberFormat="true" applyFont="true" applyBorder="true">
      <alignment vertical="center"/>
    </xf>
    <xf numFmtId="0" fontId="13" fillId="0" borderId="0" xfId="0" applyFont="true" applyFill="true" applyAlignment="true">
      <alignment vertical="center"/>
    </xf>
    <xf numFmtId="0" fontId="47" fillId="0" borderId="0" xfId="0" applyFont="true" applyFill="true" applyAlignment="true">
      <alignment horizontal="center" vertical="center"/>
    </xf>
    <xf numFmtId="0" fontId="0" fillId="0" borderId="0" xfId="0" applyFont="true" applyFill="true" applyAlignment="true">
      <alignment horizontal="right" vertical="center"/>
    </xf>
    <xf numFmtId="184" fontId="15" fillId="0" borderId="1" xfId="0" applyNumberFormat="true" applyFont="true" applyFill="true" applyBorder="true" applyAlignment="true">
      <alignment horizontal="right" vertical="center" wrapText="true"/>
    </xf>
    <xf numFmtId="185" fontId="0" fillId="0" borderId="1" xfId="0" applyNumberFormat="true" applyFont="true" applyFill="true" applyBorder="true" applyAlignment="true">
      <alignment vertical="center"/>
    </xf>
    <xf numFmtId="0" fontId="0" fillId="0" borderId="1" xfId="0" applyFont="true" applyFill="true" applyBorder="true" applyAlignment="true">
      <alignment vertical="center" wrapText="true"/>
    </xf>
    <xf numFmtId="0" fontId="0" fillId="0" borderId="1" xfId="0" applyFont="true" applyFill="true" applyBorder="true" applyAlignment="true">
      <alignment vertical="center"/>
    </xf>
    <xf numFmtId="0" fontId="0" fillId="0" borderId="0" xfId="0" applyFont="true" applyAlignment="true"/>
    <xf numFmtId="0" fontId="25" fillId="0" borderId="0" xfId="0" applyFont="true" applyFill="true" applyBorder="true" applyAlignment="true">
      <alignment vertical="center"/>
    </xf>
    <xf numFmtId="0" fontId="38" fillId="0" borderId="0" xfId="0" applyFont="true" applyFill="true" applyBorder="true" applyAlignment="true">
      <alignment horizontal="center" vertical="center"/>
    </xf>
    <xf numFmtId="184" fontId="24" fillId="2" borderId="0" xfId="0" applyNumberFormat="true" applyFont="true" applyFill="true" applyAlignment="true">
      <alignment vertical="center"/>
    </xf>
    <xf numFmtId="0" fontId="24" fillId="2" borderId="0" xfId="0" applyFont="true" applyFill="true" applyBorder="true" applyAlignment="true">
      <alignment vertical="center"/>
    </xf>
    <xf numFmtId="0" fontId="24" fillId="0" borderId="0" xfId="0" applyFont="true" applyFill="true" applyBorder="true" applyAlignment="true">
      <alignment horizontal="right" vertical="center"/>
    </xf>
    <xf numFmtId="0" fontId="25" fillId="2" borderId="1" xfId="0" applyFont="true" applyFill="true" applyBorder="true" applyAlignment="true">
      <alignment horizontal="center" vertical="center" wrapText="true"/>
    </xf>
    <xf numFmtId="184" fontId="24" fillId="2" borderId="1" xfId="0" applyNumberFormat="true" applyFont="true" applyFill="true" applyBorder="true" applyAlignment="true">
      <alignment vertical="center"/>
    </xf>
    <xf numFmtId="184" fontId="24" fillId="0" borderId="1" xfId="0" applyNumberFormat="true" applyFont="true" applyFill="true" applyBorder="true" applyAlignment="true">
      <alignment vertical="center"/>
    </xf>
    <xf numFmtId="9" fontId="24" fillId="0" borderId="1" xfId="51" applyNumberFormat="true" applyFont="true" applyFill="true" applyBorder="true" applyAlignment="true">
      <alignment vertical="center"/>
    </xf>
    <xf numFmtId="185" fontId="24" fillId="0" borderId="1" xfId="51" applyNumberFormat="true" applyFont="true" applyFill="true" applyBorder="true" applyAlignment="true">
      <alignment vertical="center"/>
    </xf>
    <xf numFmtId="0" fontId="0" fillId="0" borderId="0" xfId="0" applyFont="true" applyAlignment="true">
      <alignment horizontal="left" wrapText="true"/>
    </xf>
    <xf numFmtId="0" fontId="0" fillId="0" borderId="0" xfId="0" applyFont="true" applyAlignment="true">
      <alignment horizontal="left"/>
    </xf>
    <xf numFmtId="0" fontId="6" fillId="0" borderId="0" xfId="0" applyFont="true" applyFill="true" applyAlignment="true" applyProtection="true">
      <alignment vertical="center"/>
      <protection locked="false"/>
    </xf>
    <xf numFmtId="0" fontId="4" fillId="0" borderId="0" xfId="0" applyFont="true" applyFill="true" applyAlignment="true" applyProtection="true">
      <alignment vertical="center"/>
      <protection locked="false"/>
    </xf>
    <xf numFmtId="0" fontId="0" fillId="0" borderId="0" xfId="0" applyFont="true" applyFill="true" applyAlignment="true" applyProtection="true">
      <alignment vertical="center"/>
      <protection locked="false"/>
    </xf>
    <xf numFmtId="0" fontId="17" fillId="0" borderId="0" xfId="0" applyFont="true" applyFill="true" applyAlignment="true" applyProtection="true">
      <alignment horizontal="center" vertical="center"/>
      <protection locked="false"/>
    </xf>
    <xf numFmtId="0" fontId="24" fillId="0" borderId="0" xfId="0" applyFont="true" applyFill="true" applyAlignment="true" applyProtection="true">
      <alignment vertical="center"/>
      <protection locked="false"/>
    </xf>
    <xf numFmtId="0" fontId="24" fillId="0" borderId="0" xfId="0" applyFont="true" applyFill="true" applyBorder="true" applyAlignment="true" applyProtection="true">
      <alignment horizontal="right" vertical="center"/>
      <protection locked="false"/>
    </xf>
    <xf numFmtId="0" fontId="25" fillId="0" borderId="16" xfId="0" applyFont="true" applyFill="true" applyBorder="true" applyAlignment="true" applyProtection="true">
      <alignment horizontal="center" vertical="center"/>
      <protection locked="false"/>
    </xf>
    <xf numFmtId="0" fontId="25" fillId="0" borderId="17" xfId="0" applyFont="true" applyFill="true" applyBorder="true" applyAlignment="true" applyProtection="true">
      <alignment horizontal="center" vertical="center"/>
      <protection locked="false"/>
    </xf>
    <xf numFmtId="0" fontId="25" fillId="0" borderId="1" xfId="0" applyFont="true" applyFill="true" applyBorder="true" applyAlignment="true" applyProtection="true">
      <alignment horizontal="center" vertical="center"/>
      <protection locked="false"/>
    </xf>
    <xf numFmtId="0" fontId="25" fillId="2" borderId="1" xfId="0" applyFont="true" applyFill="true" applyBorder="true" applyAlignment="true" applyProtection="true">
      <alignment horizontal="center" vertical="center"/>
      <protection locked="false"/>
    </xf>
    <xf numFmtId="0" fontId="25" fillId="0" borderId="1" xfId="0" applyFont="true" applyFill="true" applyBorder="true" applyAlignment="true" applyProtection="true">
      <alignment horizontal="left" vertical="center"/>
      <protection locked="false"/>
    </xf>
    <xf numFmtId="1" fontId="25" fillId="0" borderId="1" xfId="0" applyNumberFormat="true" applyFont="true" applyFill="true" applyBorder="true" applyAlignment="true" applyProtection="true">
      <alignment vertical="center"/>
      <protection locked="false"/>
    </xf>
    <xf numFmtId="1" fontId="24" fillId="0" borderId="1" xfId="0" applyNumberFormat="true" applyFont="true" applyFill="true" applyBorder="true" applyAlignment="true" applyProtection="true">
      <alignment horizontal="left" vertical="center"/>
      <protection locked="false"/>
    </xf>
    <xf numFmtId="1" fontId="24" fillId="0" borderId="1" xfId="0" applyNumberFormat="true" applyFont="true" applyFill="true" applyBorder="true" applyAlignment="true" applyProtection="true">
      <alignment vertical="center"/>
      <protection locked="false"/>
    </xf>
    <xf numFmtId="0" fontId="24" fillId="0" borderId="1" xfId="0" applyNumberFormat="true" applyFont="true" applyFill="true" applyBorder="true" applyAlignment="true" applyProtection="true">
      <alignment vertical="center"/>
      <protection locked="false"/>
    </xf>
    <xf numFmtId="3" fontId="24" fillId="0" borderId="1" xfId="0" applyNumberFormat="true" applyFont="true" applyFill="true" applyBorder="true" applyAlignment="true" applyProtection="true">
      <alignment vertical="center"/>
      <protection locked="false"/>
    </xf>
    <xf numFmtId="0" fontId="24" fillId="0" borderId="1" xfId="0" applyFont="true" applyFill="true" applyBorder="true" applyAlignment="true" applyProtection="true">
      <alignment vertical="center" wrapText="true"/>
      <protection locked="false"/>
    </xf>
    <xf numFmtId="43" fontId="15" fillId="0" borderId="34" xfId="27" applyFont="true" applyFill="true" applyBorder="true" applyAlignment="true">
      <alignment horizontal="center" vertical="center" wrapText="true"/>
    </xf>
    <xf numFmtId="0" fontId="24" fillId="0" borderId="1" xfId="0" applyFont="true" applyFill="true" applyBorder="true" applyAlignment="true" applyProtection="true">
      <alignment vertical="center"/>
      <protection locked="false"/>
    </xf>
    <xf numFmtId="184" fontId="24" fillId="0" borderId="31" xfId="0" applyNumberFormat="true" applyFont="true" applyFill="true" applyBorder="true" applyAlignment="true">
      <alignment vertical="center"/>
    </xf>
    <xf numFmtId="3" fontId="24" fillId="0" borderId="31" xfId="0" applyNumberFormat="true" applyFont="true" applyFill="true" applyBorder="true" applyAlignment="true" applyProtection="true">
      <alignment vertical="center"/>
      <protection locked="false"/>
    </xf>
    <xf numFmtId="184" fontId="24" fillId="0" borderId="34" xfId="0" applyNumberFormat="true" applyFont="true" applyFill="true" applyBorder="true" applyAlignment="true">
      <alignment vertical="center"/>
    </xf>
    <xf numFmtId="1" fontId="24" fillId="0" borderId="34" xfId="0" applyNumberFormat="true" applyFont="true" applyFill="true" applyBorder="true" applyAlignment="true" applyProtection="true">
      <alignment horizontal="left" vertical="center"/>
      <protection locked="false"/>
    </xf>
    <xf numFmtId="0" fontId="24" fillId="0" borderId="1" xfId="0" applyFont="true" applyFill="true" applyBorder="true" applyAlignment="true" applyProtection="true">
      <alignment horizontal="left" vertical="center" wrapText="true"/>
      <protection locked="false"/>
    </xf>
    <xf numFmtId="0" fontId="0" fillId="0" borderId="0" xfId="0" applyFont="true" applyFill="true" applyAlignment="true" applyProtection="true">
      <alignment horizontal="left" vertical="center"/>
      <protection locked="false"/>
    </xf>
    <xf numFmtId="0" fontId="0" fillId="0" borderId="0" xfId="0" applyFont="true" applyFill="true" applyBorder="true" applyAlignment="true" applyProtection="true">
      <alignment vertical="center"/>
      <protection locked="false"/>
    </xf>
    <xf numFmtId="0" fontId="0" fillId="0" borderId="0" xfId="0" applyFont="true" applyFill="true" applyBorder="true" applyAlignment="true">
      <alignment vertical="center"/>
    </xf>
    <xf numFmtId="0" fontId="48" fillId="0" borderId="40" xfId="24" applyNumberFormat="true" applyFont="true" applyFill="true" applyBorder="true" applyAlignment="true">
      <alignment vertical="center" wrapText="true"/>
    </xf>
    <xf numFmtId="0" fontId="48" fillId="0" borderId="0" xfId="24" applyNumberFormat="true" applyFont="true" applyFill="true" applyBorder="true" applyAlignment="true">
      <alignment vertical="center" wrapText="true"/>
    </xf>
    <xf numFmtId="0" fontId="49" fillId="0" borderId="0" xfId="24" applyNumberFormat="true" applyFont="true" applyFill="true" applyBorder="true" applyAlignment="true">
      <alignment horizontal="center" vertical="center" wrapText="true"/>
    </xf>
    <xf numFmtId="0" fontId="47" fillId="0" borderId="30" xfId="24" applyNumberFormat="true" applyFont="true" applyFill="true" applyBorder="true" applyAlignment="true">
      <alignment vertical="center" wrapText="true"/>
    </xf>
    <xf numFmtId="0" fontId="50" fillId="0" borderId="17" xfId="24" applyNumberFormat="true" applyFont="true" applyFill="true" applyBorder="true" applyAlignment="true">
      <alignment horizontal="center" vertical="center" wrapText="true"/>
    </xf>
    <xf numFmtId="0" fontId="51" fillId="0" borderId="30" xfId="24" applyNumberFormat="true" applyFont="true" applyFill="true" applyBorder="true" applyAlignment="true">
      <alignment horizontal="left" vertical="center"/>
    </xf>
    <xf numFmtId="0" fontId="51" fillId="0" borderId="17" xfId="24" applyNumberFormat="true" applyFont="true" applyFill="true" applyBorder="true" applyAlignment="true">
      <alignment horizontal="left" vertical="center"/>
    </xf>
    <xf numFmtId="0" fontId="51" fillId="0" borderId="17" xfId="24" applyNumberFormat="true" applyFont="true" applyFill="true" applyBorder="true" applyAlignment="true">
      <alignment horizontal="center" vertical="center"/>
    </xf>
    <xf numFmtId="0" fontId="51" fillId="0" borderId="1" xfId="24" applyNumberFormat="true" applyFont="true" applyFill="true" applyBorder="true" applyAlignment="true">
      <alignment horizontal="left" vertical="center"/>
    </xf>
    <xf numFmtId="190" fontId="51" fillId="0" borderId="0" xfId="27" applyNumberFormat="true" applyFont="true" applyFill="true" applyBorder="true" applyAlignment="true">
      <alignment vertical="center"/>
    </xf>
    <xf numFmtId="0" fontId="48" fillId="0" borderId="0" xfId="24" applyNumberFormat="true" applyFont="true" applyFill="true" applyAlignment="true">
      <alignment horizontal="center" vertical="center" wrapText="true"/>
    </xf>
    <xf numFmtId="0" fontId="4" fillId="0" borderId="1" xfId="24" applyNumberFormat="true" applyFont="true" applyFill="true" applyBorder="true" applyAlignment="true">
      <alignment horizontal="center" vertical="center" wrapText="true"/>
    </xf>
    <xf numFmtId="0" fontId="4" fillId="0" borderId="1" xfId="0" applyFont="true" applyFill="true" applyBorder="true" applyAlignment="true">
      <alignment horizontal="center" vertical="center" wrapText="true"/>
    </xf>
    <xf numFmtId="0" fontId="51" fillId="0" borderId="1" xfId="24" applyNumberFormat="true" applyFont="true" applyFill="true" applyBorder="true" applyAlignment="true">
      <alignment horizontal="center" vertical="center" wrapText="true"/>
    </xf>
    <xf numFmtId="190" fontId="51" fillId="0" borderId="1" xfId="27" applyNumberFormat="true" applyFont="true" applyFill="true" applyBorder="true" applyAlignment="true">
      <alignment vertical="center"/>
    </xf>
    <xf numFmtId="185" fontId="0" fillId="0" borderId="0" xfId="51" applyNumberFormat="true" applyFont="true" applyFill="true" applyBorder="true" applyAlignment="true">
      <alignment horizontal="right" vertical="center"/>
    </xf>
    <xf numFmtId="0" fontId="28" fillId="0" borderId="0" xfId="0" applyFont="true" applyFill="true" applyBorder="true" applyAlignment="true">
      <alignment horizontal="right" vertical="center" wrapText="true"/>
    </xf>
    <xf numFmtId="185" fontId="4" fillId="0" borderId="1" xfId="51" applyNumberFormat="true" applyFont="true" applyFill="true" applyBorder="true" applyAlignment="true">
      <alignment horizontal="center" vertical="center" wrapText="true"/>
    </xf>
    <xf numFmtId="0" fontId="5" fillId="0" borderId="1" xfId="0" applyFont="true" applyFill="true" applyBorder="true" applyAlignment="true">
      <alignment horizontal="center" vertical="center" wrapText="true"/>
    </xf>
    <xf numFmtId="185" fontId="51" fillId="0" borderId="1" xfId="51" applyNumberFormat="true" applyFont="true" applyFill="true" applyBorder="true" applyAlignment="true">
      <alignment horizontal="right" vertical="center"/>
    </xf>
    <xf numFmtId="0" fontId="51" fillId="0" borderId="1" xfId="0" applyFont="true" applyFill="true" applyBorder="true" applyAlignment="true">
      <alignment vertical="center" wrapText="true"/>
    </xf>
    <xf numFmtId="0" fontId="51" fillId="0" borderId="31" xfId="24" applyNumberFormat="true" applyFont="true" applyFill="true" applyBorder="true" applyAlignment="true">
      <alignment horizontal="left" vertical="center"/>
    </xf>
    <xf numFmtId="0" fontId="51" fillId="0" borderId="30" xfId="24" applyNumberFormat="true" applyFont="true" applyFill="true" applyBorder="true" applyAlignment="true">
      <alignment horizontal="center" vertical="center"/>
    </xf>
    <xf numFmtId="184" fontId="23" fillId="0" borderId="1" xfId="0" applyNumberFormat="true" applyFont="true" applyFill="true" applyBorder="true" applyAlignment="true">
      <alignment horizontal="right"/>
    </xf>
    <xf numFmtId="0" fontId="15" fillId="0" borderId="28" xfId="0" applyNumberFormat="true" applyFont="true" applyFill="true" applyBorder="true" applyAlignment="true">
      <alignment horizontal="left" vertical="center" shrinkToFit="true"/>
    </xf>
    <xf numFmtId="0" fontId="15" fillId="0" borderId="29" xfId="0" applyNumberFormat="true" applyFont="true" applyFill="true" applyBorder="true" applyAlignment="true">
      <alignment horizontal="left" vertical="center" shrinkToFit="true"/>
    </xf>
    <xf numFmtId="0" fontId="15" fillId="0" borderId="1" xfId="0" applyNumberFormat="true" applyFont="true" applyFill="true" applyBorder="true" applyAlignment="true">
      <alignment horizontal="left" vertical="center" shrinkToFit="true"/>
    </xf>
    <xf numFmtId="0" fontId="15" fillId="0" borderId="1" xfId="0" applyFont="true" applyFill="true" applyBorder="true" applyAlignment="true">
      <alignment horizontal="left" vertical="center" shrinkToFit="true"/>
    </xf>
    <xf numFmtId="0" fontId="15" fillId="0" borderId="1" xfId="0" applyNumberFormat="true" applyFont="true" applyFill="true" applyBorder="true" applyAlignment="true">
      <alignment vertical="center" wrapText="true"/>
    </xf>
    <xf numFmtId="190" fontId="51" fillId="0" borderId="1" xfId="27" applyNumberFormat="true" applyFont="true" applyFill="true" applyBorder="true" applyAlignment="true">
      <alignment horizontal="left" vertical="center"/>
    </xf>
    <xf numFmtId="185" fontId="51" fillId="0" borderId="1" xfId="51" applyNumberFormat="true" applyFont="true" applyFill="true" applyBorder="true" applyAlignment="true">
      <alignment horizontal="left" vertical="center"/>
    </xf>
    <xf numFmtId="0" fontId="51" fillId="0" borderId="39" xfId="24" applyNumberFormat="true" applyFont="true" applyFill="true" applyBorder="true" applyAlignment="true">
      <alignment horizontal="left" vertical="center"/>
    </xf>
    <xf numFmtId="0" fontId="51" fillId="0" borderId="1" xfId="24" applyNumberFormat="true" applyFont="true" applyFill="true" applyBorder="true" applyAlignment="true">
      <alignment horizontal="left" vertical="center"/>
    </xf>
    <xf numFmtId="0" fontId="51" fillId="0" borderId="17" xfId="24" applyNumberFormat="true" applyFont="true" applyFill="true" applyBorder="true" applyAlignment="true">
      <alignment horizontal="center" vertical="center"/>
    </xf>
    <xf numFmtId="190" fontId="51" fillId="0" borderId="1" xfId="27" applyNumberFormat="true" applyFont="true" applyFill="true" applyBorder="true" applyAlignment="true">
      <alignment vertical="center"/>
    </xf>
    <xf numFmtId="0" fontId="51" fillId="0" borderId="1" xfId="0" applyFont="true" applyFill="true" applyBorder="true" applyAlignment="true">
      <alignment vertical="center"/>
    </xf>
    <xf numFmtId="185" fontId="51" fillId="0" borderId="1" xfId="51" applyNumberFormat="true" applyFont="true" applyFill="true" applyBorder="true" applyAlignment="true">
      <alignment horizontal="right" vertical="center"/>
    </xf>
    <xf numFmtId="0" fontId="15" fillId="0" borderId="1" xfId="0" applyFont="true" applyFill="true" applyBorder="true" applyAlignment="true">
      <alignment vertical="center" wrapText="true"/>
    </xf>
    <xf numFmtId="0" fontId="6" fillId="0" borderId="0" xfId="0" applyFont="true" applyFill="true" applyAlignment="true">
      <alignment vertical="center"/>
    </xf>
    <xf numFmtId="0" fontId="11" fillId="0" borderId="0" xfId="0" applyFont="true" applyFill="true" applyAlignment="true">
      <alignment vertical="center"/>
    </xf>
    <xf numFmtId="184" fontId="0" fillId="0" borderId="0" xfId="0" applyNumberFormat="true" applyFont="true" applyFill="true" applyAlignment="true">
      <alignment vertical="center"/>
    </xf>
    <xf numFmtId="185" fontId="0" fillId="0" borderId="0" xfId="0" applyNumberFormat="true" applyFont="true" applyFill="true" applyAlignment="true">
      <alignment vertical="center"/>
    </xf>
    <xf numFmtId="184" fontId="17" fillId="0" borderId="0" xfId="0" applyNumberFormat="true" applyFont="true" applyFill="true" applyAlignment="true">
      <alignment horizontal="center" vertical="center"/>
    </xf>
    <xf numFmtId="0" fontId="24" fillId="2" borderId="0" xfId="0" applyFont="true" applyFill="true" applyAlignment="true">
      <alignment vertical="center"/>
    </xf>
    <xf numFmtId="184" fontId="25" fillId="2" borderId="1" xfId="0" applyNumberFormat="true" applyFont="true" applyFill="true" applyBorder="true" applyAlignment="true">
      <alignment horizontal="center" vertical="center" wrapText="true"/>
    </xf>
    <xf numFmtId="185" fontId="25" fillId="0" borderId="1" xfId="0" applyNumberFormat="true" applyFont="true" applyFill="true" applyBorder="true" applyAlignment="true">
      <alignment horizontal="center" vertical="center" wrapText="true"/>
    </xf>
    <xf numFmtId="185" fontId="24" fillId="0" borderId="1" xfId="0" applyNumberFormat="true" applyFont="true" applyFill="true" applyBorder="true" applyAlignment="true">
      <alignment vertical="center"/>
    </xf>
    <xf numFmtId="0" fontId="0" fillId="0" borderId="8" xfId="0" applyFill="true" applyBorder="true" applyAlignment="true">
      <alignment horizontal="left" vertical="center" wrapText="true"/>
    </xf>
    <xf numFmtId="184" fontId="0" fillId="0" borderId="8" xfId="0" applyNumberFormat="true" applyFont="true" applyFill="true" applyBorder="true" applyAlignment="true">
      <alignment horizontal="left" vertical="center" wrapText="true"/>
    </xf>
    <xf numFmtId="0" fontId="0" fillId="0" borderId="8" xfId="0" applyFont="true" applyFill="true" applyBorder="true" applyAlignment="true">
      <alignment horizontal="left" vertical="center" wrapText="true"/>
    </xf>
  </cellXfs>
  <cellStyles count="60">
    <cellStyle name="常规" xfId="0" builtinId="0"/>
    <cellStyle name="常规 2 150" xfId="1"/>
    <cellStyle name="常规_2016年市对区转移支付预算表" xfId="2"/>
    <cellStyle name="常规 2" xfId="3"/>
    <cellStyle name="Normal" xfId="4"/>
    <cellStyle name="常规 2_2016年市对区转移支付预算表" xfId="5"/>
    <cellStyle name="常规_基本支出经济科目" xfId="6"/>
    <cellStyle name="60% - 强调文字颜色 6" xfId="7" builtinId="52"/>
    <cellStyle name="20% - 强调文字颜色 6" xfId="8" builtinId="50"/>
    <cellStyle name="输出" xfId="9" builtinId="21"/>
    <cellStyle name="检查单元格" xfId="10" builtinId="23"/>
    <cellStyle name="差" xfId="11" builtinId="27"/>
    <cellStyle name="标题 1" xfId="12" builtinId="16"/>
    <cellStyle name="解释性文本" xfId="13" builtinId="53"/>
    <cellStyle name="标题 2" xfId="14" builtinId="17"/>
    <cellStyle name="40% - 强调文字颜色 5" xfId="15" builtinId="47"/>
    <cellStyle name="千位分隔[0]" xfId="16" builtinId="6"/>
    <cellStyle name="40% - 强调文字颜色 6" xfId="17" builtinId="51"/>
    <cellStyle name="超链接" xfId="18" builtinId="8"/>
    <cellStyle name="强调文字颜色 5" xfId="19" builtinId="45"/>
    <cellStyle name="Normal 2" xfId="20"/>
    <cellStyle name="标题 3" xfId="21" builtinId="18"/>
    <cellStyle name="汇总" xfId="22" builtinId="25"/>
    <cellStyle name="20% - 强调文字颜色 1" xfId="23" builtinId="30"/>
    <cellStyle name="常规 7" xfId="24"/>
    <cellStyle name="40% - 强调文字颜色 1" xfId="25" builtinId="31"/>
    <cellStyle name="强调文字颜色 6" xfId="26" builtinId="49"/>
    <cellStyle name="千位分隔" xfId="27" builtinId="3"/>
    <cellStyle name="标题" xfId="28" builtinId="15"/>
    <cellStyle name="已访问的超链接" xfId="29" builtinId="9"/>
    <cellStyle name="常规 2 2" xfId="30"/>
    <cellStyle name="40% - 强调文字颜色 4" xfId="31" builtinId="43"/>
    <cellStyle name="链接单元格" xfId="32" builtinId="24"/>
    <cellStyle name="标题 4" xfId="33" builtinId="19"/>
    <cellStyle name="20% - 强调文字颜色 2" xfId="34" builtinId="34"/>
    <cellStyle name="常规 10" xfId="35"/>
    <cellStyle name="货币[0]" xfId="36" builtinId="7"/>
    <cellStyle name="警告文本" xfId="37" builtinId="11"/>
    <cellStyle name="常规 8" xfId="38"/>
    <cellStyle name="40% - 强调文字颜色 2" xfId="39" builtinId="35"/>
    <cellStyle name="注释" xfId="40" builtinId="10"/>
    <cellStyle name="60% - 强调文字颜色 3" xfId="41" builtinId="40"/>
    <cellStyle name="好" xfId="42" builtinId="26"/>
    <cellStyle name="20% - 强调文字颜色 5" xfId="43" builtinId="46"/>
    <cellStyle name="适中" xfId="44" builtinId="28"/>
    <cellStyle name="计算" xfId="45" builtinId="22"/>
    <cellStyle name="强调文字颜色 1" xfId="46" builtinId="29"/>
    <cellStyle name="60% - 强调文字颜色 4" xfId="47" builtinId="44"/>
    <cellStyle name="60% - 强调文字颜色 1" xfId="48" builtinId="32"/>
    <cellStyle name="强调文字颜色 2" xfId="49" builtinId="33"/>
    <cellStyle name="60% - 强调文字颜色 5" xfId="50" builtinId="48"/>
    <cellStyle name="百分比" xfId="51" builtinId="5"/>
    <cellStyle name="60% - 强调文字颜色 2" xfId="52" builtinId="36"/>
    <cellStyle name="货币" xfId="53" builtinId="4"/>
    <cellStyle name="强调文字颜色 3" xfId="54" builtinId="37"/>
    <cellStyle name="20% - 强调文字颜色 3" xfId="55" builtinId="38"/>
    <cellStyle name="输入" xfId="56" builtinId="20"/>
    <cellStyle name="40% - 强调文字颜色 3" xfId="57" builtinId="39"/>
    <cellStyle name="强调文字颜色 4" xfId="58" builtinId="41"/>
    <cellStyle name="20% - 强调文字颜色 4" xfId="59" builtinId="42"/>
  </cellStyles>
  <tableStyles count="0" defaultTableStyle="TableStyleMedium2" defaultPivotStyle="PivotStyleLight16"/>
  <colors>
    <mruColors>
      <color rgb="00000000"/>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7" Type="http://schemas.openxmlformats.org/officeDocument/2006/relationships/sharedStrings" Target="sharedStrings.xml"/><Relationship Id="rId46" Type="http://schemas.openxmlformats.org/officeDocument/2006/relationships/styles" Target="styles.xml"/><Relationship Id="rId45" Type="http://schemas.openxmlformats.org/officeDocument/2006/relationships/theme" Target="theme/theme1.xml"/><Relationship Id="rId44" Type="http://schemas.openxmlformats.org/officeDocument/2006/relationships/worksheet" Target="worksheets/sheet44.xml"/><Relationship Id="rId43" Type="http://schemas.openxmlformats.org/officeDocument/2006/relationships/worksheet" Target="worksheets/sheet43.xml"/><Relationship Id="rId42" Type="http://schemas.openxmlformats.org/officeDocument/2006/relationships/worksheet" Target="worksheets/sheet42.xml"/><Relationship Id="rId41" Type="http://schemas.openxmlformats.org/officeDocument/2006/relationships/worksheet" Target="worksheets/sheet4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false">
          <a:gsLst>
            <a:gs pos="0">
              <a:srgbClr val="BBD5F0"/>
            </a:gs>
            <a:gs pos="100000">
              <a:srgbClr val="9CBEE0"/>
            </a:gs>
          </a:gsLst>
          <a:lin ang="5400000" scaled="false"/>
        </a:gradFill>
        <a:ln w="15875" cap="flat" cmpd="sng" algn="ctr">
          <a:solidFill>
            <a:srgbClr val="739CC3"/>
          </a:solidFill>
          <a:prstDash val="solid"/>
          <a:miter lim="200000"/>
        </a:ln>
      </a:spPr>
      <a:bodyPr/>
      <a:lstStyle/>
    </a:spDef>
  </a:objectDefaults>
</a:theme>
</file>

<file path=xl/worksheets/_rels/sheet25.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_rels/sheet26.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37"/>
  <sheetViews>
    <sheetView view="pageBreakPreview" zoomScaleNormal="90" zoomScaleSheetLayoutView="100" topLeftCell="A17" workbookViewId="0">
      <pane xSplit="1" topLeftCell="B1" activePane="topRight" state="frozen"/>
      <selection/>
      <selection pane="topRight" activeCell="B23" sqref="B23"/>
    </sheetView>
  </sheetViews>
  <sheetFormatPr defaultColWidth="10" defaultRowHeight="13.65" outlineLevelCol="3"/>
  <cols>
    <col min="1" max="1" width="47.2260869565217" style="508" customWidth="true"/>
    <col min="2" max="2" width="29.3304347826087" style="690" customWidth="true"/>
    <col min="3" max="3" width="29.3304347826087" style="508" customWidth="true"/>
    <col min="4" max="4" width="29.3304347826087" style="691" customWidth="true"/>
    <col min="5" max="16384" width="10" style="508"/>
  </cols>
  <sheetData>
    <row r="1" ht="18" customHeight="true" spans="1:1">
      <c r="A1" s="688" t="s">
        <v>0</v>
      </c>
    </row>
    <row r="2" s="688" customFormat="true" ht="20.25" customHeight="true" spans="1:4">
      <c r="A2" s="433" t="s">
        <v>1</v>
      </c>
      <c r="B2" s="692"/>
      <c r="C2" s="433"/>
      <c r="D2" s="433"/>
    </row>
    <row r="3" ht="20.25" customHeight="true" spans="1:4">
      <c r="A3" s="499"/>
      <c r="B3" s="613"/>
      <c r="C3" s="693"/>
      <c r="D3" s="526" t="s">
        <v>2</v>
      </c>
    </row>
    <row r="4" ht="39" customHeight="true" spans="1:4">
      <c r="A4" s="483" t="s">
        <v>3</v>
      </c>
      <c r="B4" s="694" t="s">
        <v>4</v>
      </c>
      <c r="C4" s="616" t="s">
        <v>5</v>
      </c>
      <c r="D4" s="695" t="s">
        <v>6</v>
      </c>
    </row>
    <row r="5" ht="20.1" customHeight="true" spans="1:4">
      <c r="A5" s="438" t="s">
        <v>7</v>
      </c>
      <c r="B5" s="618">
        <v>19071694</v>
      </c>
      <c r="C5" s="618">
        <v>19030000</v>
      </c>
      <c r="D5" s="696">
        <f t="shared" ref="D5:D9" si="0">C5/B5-1</f>
        <v>-0.00218617182091951</v>
      </c>
    </row>
    <row r="6" ht="20.1" customHeight="true" spans="1:4">
      <c r="A6" s="438" t="s">
        <v>8</v>
      </c>
      <c r="B6" s="618">
        <v>6828640</v>
      </c>
      <c r="C6" s="618">
        <v>7050000</v>
      </c>
      <c r="D6" s="696">
        <f t="shared" si="0"/>
        <v>0.0324164108812297</v>
      </c>
    </row>
    <row r="7" ht="20.1" customHeight="true" spans="1:4">
      <c r="A7" s="438" t="s">
        <v>9</v>
      </c>
      <c r="B7" s="618">
        <v>5237792</v>
      </c>
      <c r="C7" s="618">
        <v>5310000</v>
      </c>
      <c r="D7" s="696">
        <f t="shared" si="0"/>
        <v>0.0137859617182201</v>
      </c>
    </row>
    <row r="8" ht="20.1" customHeight="true" spans="1:4">
      <c r="A8" s="438" t="s">
        <v>10</v>
      </c>
      <c r="B8" s="618">
        <v>2751722</v>
      </c>
      <c r="C8" s="618">
        <v>2950000</v>
      </c>
      <c r="D8" s="696">
        <f t="shared" si="0"/>
        <v>0.072055970770303</v>
      </c>
    </row>
    <row r="9" ht="20.1" customHeight="true" spans="1:4">
      <c r="A9" s="438" t="s">
        <v>11</v>
      </c>
      <c r="B9" s="618">
        <v>55</v>
      </c>
      <c r="C9" s="618">
        <v>65</v>
      </c>
      <c r="D9" s="696">
        <f t="shared" si="0"/>
        <v>0.181818181818182</v>
      </c>
    </row>
    <row r="10" ht="20.1" customHeight="true" spans="1:4">
      <c r="A10" s="438" t="s">
        <v>12</v>
      </c>
      <c r="B10" s="618">
        <v>0</v>
      </c>
      <c r="C10" s="618"/>
      <c r="D10" s="696"/>
    </row>
    <row r="11" ht="20.1" customHeight="true" spans="1:4">
      <c r="A11" s="438" t="s">
        <v>13</v>
      </c>
      <c r="B11" s="618">
        <v>426949</v>
      </c>
      <c r="C11" s="617">
        <v>300000</v>
      </c>
      <c r="D11" s="696">
        <f t="shared" ref="D11:D17" si="1">C11/B11-1</f>
        <v>-0.297339963321146</v>
      </c>
    </row>
    <row r="12" ht="20.1" customHeight="true" spans="1:4">
      <c r="A12" s="438" t="s">
        <v>14</v>
      </c>
      <c r="B12" s="618">
        <v>300</v>
      </c>
      <c r="C12" s="618">
        <v>4000</v>
      </c>
      <c r="D12" s="696">
        <f t="shared" si="1"/>
        <v>12.3333333333333</v>
      </c>
    </row>
    <row r="13" ht="20.1" customHeight="true" spans="1:4">
      <c r="A13" s="438" t="s">
        <v>15</v>
      </c>
      <c r="B13" s="618">
        <v>0</v>
      </c>
      <c r="C13" s="618"/>
      <c r="D13" s="696"/>
    </row>
    <row r="14" ht="20.1" customHeight="true" spans="1:4">
      <c r="A14" s="438" t="s">
        <v>16</v>
      </c>
      <c r="B14" s="618">
        <v>2777146</v>
      </c>
      <c r="C14" s="618">
        <v>2500000</v>
      </c>
      <c r="D14" s="696">
        <f t="shared" si="1"/>
        <v>-0.0997952574333506</v>
      </c>
    </row>
    <row r="15" ht="20.1" customHeight="true" spans="1:4">
      <c r="A15" s="438" t="s">
        <v>17</v>
      </c>
      <c r="B15" s="618">
        <v>161000</v>
      </c>
      <c r="C15" s="618">
        <v>150000</v>
      </c>
      <c r="D15" s="696">
        <f t="shared" si="1"/>
        <v>-0.0683229813664596</v>
      </c>
    </row>
    <row r="16" ht="20.1" customHeight="true" spans="1:4">
      <c r="A16" s="438" t="s">
        <v>18</v>
      </c>
      <c r="B16" s="618">
        <v>17151</v>
      </c>
      <c r="C16" s="618">
        <v>15000</v>
      </c>
      <c r="D16" s="696">
        <f t="shared" si="1"/>
        <v>-0.125415427671856</v>
      </c>
    </row>
    <row r="17" ht="20.1" customHeight="true" spans="1:4">
      <c r="A17" s="438" t="s">
        <v>19</v>
      </c>
      <c r="B17" s="618">
        <v>861117</v>
      </c>
      <c r="C17" s="618">
        <v>744935</v>
      </c>
      <c r="D17" s="696">
        <f t="shared" si="1"/>
        <v>-0.134920109578605</v>
      </c>
    </row>
    <row r="18" ht="20.1" customHeight="true" spans="1:4">
      <c r="A18" s="438" t="s">
        <v>20</v>
      </c>
      <c r="B18" s="618"/>
      <c r="C18" s="618"/>
      <c r="D18" s="696"/>
    </row>
    <row r="19" ht="20.1" customHeight="true" spans="1:4">
      <c r="A19" s="438" t="s">
        <v>21</v>
      </c>
      <c r="B19" s="618">
        <v>7038</v>
      </c>
      <c r="C19" s="618">
        <v>6000</v>
      </c>
      <c r="D19" s="696">
        <v>-0.147485080988917</v>
      </c>
    </row>
    <row r="20" ht="20.1" customHeight="true" spans="1:4">
      <c r="A20" s="438" t="s">
        <v>22</v>
      </c>
      <c r="B20" s="618">
        <v>2784</v>
      </c>
      <c r="C20" s="618"/>
      <c r="D20" s="696"/>
    </row>
    <row r="21" ht="20.1" customHeight="true" spans="1:4">
      <c r="A21" s="438" t="s">
        <v>23</v>
      </c>
      <c r="B21" s="618">
        <v>7227734</v>
      </c>
      <c r="C21" s="618">
        <v>6670000</v>
      </c>
      <c r="D21" s="696">
        <f t="shared" ref="D21:D29" si="2">C21/B21-1</f>
        <v>-0.0771658171150184</v>
      </c>
    </row>
    <row r="22" ht="20.1" customHeight="true" spans="1:4">
      <c r="A22" s="438" t="s">
        <v>24</v>
      </c>
      <c r="B22" s="618">
        <v>3749395</v>
      </c>
      <c r="C22" s="618">
        <v>4367440</v>
      </c>
      <c r="D22" s="696">
        <f t="shared" si="2"/>
        <v>0.164838593959826</v>
      </c>
    </row>
    <row r="23" ht="20.1" customHeight="true" spans="1:4">
      <c r="A23" s="438" t="s">
        <v>25</v>
      </c>
      <c r="B23" s="618">
        <v>273089</v>
      </c>
      <c r="C23" s="618">
        <v>220000</v>
      </c>
      <c r="D23" s="696">
        <f t="shared" si="2"/>
        <v>-0.194401825046047</v>
      </c>
    </row>
    <row r="24" ht="20.1" customHeight="true" spans="1:4">
      <c r="A24" s="438" t="s">
        <v>26</v>
      </c>
      <c r="B24" s="618">
        <v>295928</v>
      </c>
      <c r="C24" s="618">
        <v>220000</v>
      </c>
      <c r="D24" s="696">
        <f t="shared" si="2"/>
        <v>-0.256575923873375</v>
      </c>
    </row>
    <row r="25" ht="20.1" customHeight="true" spans="1:4">
      <c r="A25" s="438" t="s">
        <v>27</v>
      </c>
      <c r="B25" s="618">
        <v>140788</v>
      </c>
      <c r="C25" s="618">
        <v>10000</v>
      </c>
      <c r="D25" s="696">
        <f t="shared" si="2"/>
        <v>-0.928971219137995</v>
      </c>
    </row>
    <row r="26" ht="20.1" customHeight="true" spans="1:4">
      <c r="A26" s="438" t="s">
        <v>28</v>
      </c>
      <c r="B26" s="618">
        <v>2303654</v>
      </c>
      <c r="C26" s="618">
        <v>1530000</v>
      </c>
      <c r="D26" s="696">
        <f t="shared" si="2"/>
        <v>-0.335837760358109</v>
      </c>
    </row>
    <row r="27" ht="20.1" customHeight="true" spans="1:4">
      <c r="A27" s="438" t="s">
        <v>29</v>
      </c>
      <c r="B27" s="618">
        <v>28</v>
      </c>
      <c r="C27" s="618">
        <v>0</v>
      </c>
      <c r="D27" s="696">
        <f t="shared" si="2"/>
        <v>-1</v>
      </c>
    </row>
    <row r="28" s="689" customFormat="true" ht="20.1" customHeight="true" spans="1:4">
      <c r="A28" s="438" t="s">
        <v>30</v>
      </c>
      <c r="B28" s="618">
        <v>251310</v>
      </c>
      <c r="C28" s="618">
        <v>220000</v>
      </c>
      <c r="D28" s="696">
        <f t="shared" si="2"/>
        <v>-0.124587163264494</v>
      </c>
    </row>
    <row r="29" s="689" customFormat="true" ht="20.1" customHeight="true" spans="1:4">
      <c r="A29" s="438" t="s">
        <v>31</v>
      </c>
      <c r="B29" s="618">
        <v>213550</v>
      </c>
      <c r="C29" s="618">
        <v>102560</v>
      </c>
      <c r="D29" s="696">
        <f t="shared" si="2"/>
        <v>-0.51973776633107</v>
      </c>
    </row>
    <row r="30" s="689" customFormat="true" ht="20.1" customHeight="true" spans="1:4">
      <c r="A30" s="438" t="s">
        <v>32</v>
      </c>
      <c r="B30" s="618"/>
      <c r="C30" s="618"/>
      <c r="D30" s="696"/>
    </row>
    <row r="31" ht="20.1" customHeight="true" spans="1:4">
      <c r="A31" s="438" t="s">
        <v>32</v>
      </c>
      <c r="B31" s="618"/>
      <c r="C31" s="618"/>
      <c r="D31" s="696"/>
    </row>
    <row r="32" ht="20.1" customHeight="true" spans="1:4">
      <c r="A32" s="439" t="s">
        <v>33</v>
      </c>
      <c r="B32" s="618">
        <v>26299428</v>
      </c>
      <c r="C32" s="618">
        <v>25700000</v>
      </c>
      <c r="D32" s="696">
        <f>C32/B32-1</f>
        <v>-0.0227924348772909</v>
      </c>
    </row>
    <row r="33" ht="47" hidden="true" customHeight="true" spans="1:4">
      <c r="A33" s="697" t="s">
        <v>34</v>
      </c>
      <c r="B33" s="698"/>
      <c r="C33" s="699"/>
      <c r="D33" s="699"/>
    </row>
    <row r="34" ht="20.1" customHeight="true"/>
    <row r="35" ht="20.1" customHeight="true"/>
    <row r="36" ht="20.1" customHeight="true"/>
    <row r="37" ht="20.1" customHeight="true"/>
  </sheetData>
  <mergeCells count="2">
    <mergeCell ref="A2:D2"/>
    <mergeCell ref="A33:D33"/>
  </mergeCells>
  <pageMargins left="0.699305555555556" right="0.699305555555556" top="0.75" bottom="0.75" header="0.3" footer="0.3"/>
  <pageSetup paperSize="9" orientation="portrait" horizontalDpi="200" verticalDpi="300"/>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8"/>
  <sheetViews>
    <sheetView view="pageBreakPreview" zoomScaleNormal="100" zoomScaleSheetLayoutView="100" workbookViewId="0">
      <selection activeCell="A17" sqref="A17"/>
    </sheetView>
  </sheetViews>
  <sheetFormatPr defaultColWidth="11.304347826087" defaultRowHeight="15.8" outlineLevelCol="2"/>
  <cols>
    <col min="1" max="1" width="59.7739130434783" style="212" customWidth="true"/>
    <col min="2" max="2" width="21.2" style="212" customWidth="true"/>
    <col min="3" max="3" width="23.3130434782609" style="212" customWidth="true"/>
    <col min="4" max="16384" width="11.304347826087" style="212"/>
  </cols>
  <sheetData>
    <row r="1" s="212" customFormat="true" ht="18" customHeight="true" spans="1:1">
      <c r="A1" s="464" t="s">
        <v>1621</v>
      </c>
    </row>
    <row r="2" s="212" customFormat="true" ht="20.25" customHeight="true" spans="1:3">
      <c r="A2" s="491" t="s">
        <v>1622</v>
      </c>
      <c r="B2" s="491"/>
      <c r="C2" s="491"/>
    </row>
    <row r="3" s="212" customFormat="true" ht="20.25" customHeight="true" spans="1:3">
      <c r="A3" s="544"/>
      <c r="B3" s="544"/>
      <c r="C3" s="492" t="s">
        <v>1459</v>
      </c>
    </row>
    <row r="4" s="212" customFormat="true" ht="31.5" customHeight="true" spans="1:3">
      <c r="A4" s="483" t="s">
        <v>3</v>
      </c>
      <c r="B4" s="434" t="s">
        <v>1312</v>
      </c>
      <c r="C4" s="434" t="s">
        <v>1623</v>
      </c>
    </row>
    <row r="5" s="212" customFormat="true" ht="26.1" customHeight="true" spans="1:3">
      <c r="A5" s="493" t="s">
        <v>1624</v>
      </c>
      <c r="B5" s="546"/>
      <c r="C5" s="545">
        <v>68.86</v>
      </c>
    </row>
    <row r="6" s="212" customFormat="true" ht="26.1" customHeight="true" spans="1:3">
      <c r="A6" s="493" t="s">
        <v>1625</v>
      </c>
      <c r="B6" s="494">
        <v>278.71</v>
      </c>
      <c r="C6" s="545"/>
    </row>
    <row r="7" s="212" customFormat="true" ht="26.1" customHeight="true" spans="1:3">
      <c r="A7" s="493" t="s">
        <v>1626</v>
      </c>
      <c r="B7" s="546"/>
      <c r="C7" s="545">
        <v>69.2</v>
      </c>
    </row>
    <row r="8" s="212" customFormat="true" ht="26.1" customHeight="true" spans="1:3">
      <c r="A8" s="493" t="s">
        <v>1627</v>
      </c>
      <c r="B8" s="546"/>
      <c r="C8" s="545">
        <v>12</v>
      </c>
    </row>
    <row r="9" s="212" customFormat="true" ht="26.1" customHeight="true" spans="1:3">
      <c r="A9" s="493" t="s">
        <v>1628</v>
      </c>
      <c r="B9" s="546"/>
      <c r="C9" s="545">
        <v>57.2</v>
      </c>
    </row>
    <row r="10" s="212" customFormat="true" ht="26.1" customHeight="true" spans="1:3">
      <c r="A10" s="493" t="s">
        <v>1629</v>
      </c>
      <c r="B10" s="546"/>
      <c r="C10" s="545">
        <v>22.18</v>
      </c>
    </row>
    <row r="11" s="212" customFormat="true" ht="26.1" customHeight="true" spans="1:3">
      <c r="A11" s="493" t="s">
        <v>1630</v>
      </c>
      <c r="B11" s="546"/>
      <c r="C11" s="494">
        <v>115.88</v>
      </c>
    </row>
    <row r="12" s="212" customFormat="true" ht="26.1" customHeight="true" spans="1:3">
      <c r="A12" s="441"/>
      <c r="B12" s="441"/>
      <c r="C12" s="441"/>
    </row>
    <row r="13" s="212" customFormat="true" spans="1:3">
      <c r="A13" s="441"/>
      <c r="B13" s="441"/>
      <c r="C13" s="441"/>
    </row>
    <row r="14" s="212" customFormat="true" spans="1:3">
      <c r="A14" s="441"/>
      <c r="B14" s="441"/>
      <c r="C14" s="441"/>
    </row>
    <row r="15" s="212" customFormat="true" spans="1:3">
      <c r="A15" s="441"/>
      <c r="B15" s="441"/>
      <c r="C15" s="441"/>
    </row>
    <row r="16" s="212" customFormat="true" spans="1:3">
      <c r="A16" s="441"/>
      <c r="B16" s="441"/>
      <c r="C16" s="441"/>
    </row>
    <row r="17" s="212" customFormat="true" spans="1:3">
      <c r="A17" s="441"/>
      <c r="B17" s="441"/>
      <c r="C17" s="441"/>
    </row>
    <row r="18" s="212" customFormat="true" spans="1:3">
      <c r="A18" s="441"/>
      <c r="B18" s="441"/>
      <c r="C18" s="441"/>
    </row>
  </sheetData>
  <mergeCells count="1">
    <mergeCell ref="A2:C2"/>
  </mergeCells>
  <pageMargins left="0.75" right="0.75" top="1" bottom="1" header="0.5" footer="0.5"/>
  <pageSetup paperSize="9" orientation="portrait"/>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1"/>
  <sheetViews>
    <sheetView view="pageBreakPreview" zoomScaleNormal="100" zoomScaleSheetLayoutView="100" workbookViewId="0">
      <selection activeCell="A18" sqref="A18"/>
    </sheetView>
  </sheetViews>
  <sheetFormatPr defaultColWidth="11.304347826087" defaultRowHeight="15.8" outlineLevelCol="2"/>
  <cols>
    <col min="1" max="1" width="59.7739130434783" style="212" customWidth="true"/>
    <col min="2" max="2" width="21.2" style="212" customWidth="true"/>
    <col min="3" max="3" width="23.3130434782609" style="212" customWidth="true"/>
    <col min="4" max="16384" width="11.304347826087" style="212"/>
  </cols>
  <sheetData>
    <row r="1" s="212" customFormat="true" ht="18" customHeight="true" spans="1:1">
      <c r="A1" s="464" t="s">
        <v>1631</v>
      </c>
    </row>
    <row r="2" s="212" customFormat="true" ht="20.25" customHeight="true" spans="1:3">
      <c r="A2" s="491" t="s">
        <v>1632</v>
      </c>
      <c r="B2" s="491"/>
      <c r="C2" s="491"/>
    </row>
    <row r="3" s="212" customFormat="true" ht="20.25" customHeight="true" spans="1:3">
      <c r="A3" s="544"/>
      <c r="B3" s="544"/>
      <c r="C3" s="492" t="s">
        <v>1459</v>
      </c>
    </row>
    <row r="4" s="212" customFormat="true" ht="31.5" customHeight="true" spans="1:3">
      <c r="A4" s="483" t="s">
        <v>3</v>
      </c>
      <c r="B4" s="434" t="s">
        <v>1312</v>
      </c>
      <c r="C4" s="434" t="s">
        <v>1623</v>
      </c>
    </row>
    <row r="5" s="212" customFormat="true" ht="26.1" customHeight="true" spans="1:3">
      <c r="A5" s="493" t="s">
        <v>1633</v>
      </c>
      <c r="B5" s="545"/>
      <c r="C5" s="545">
        <v>812.34</v>
      </c>
    </row>
    <row r="6" s="212" customFormat="true" ht="26.1" customHeight="true" spans="1:3">
      <c r="A6" s="493" t="s">
        <v>1634</v>
      </c>
      <c r="B6" s="494">
        <v>1347.47</v>
      </c>
      <c r="C6" s="545"/>
    </row>
    <row r="7" s="212" customFormat="true" ht="26.1" customHeight="true" spans="1:3">
      <c r="A7" s="493" t="s">
        <v>1635</v>
      </c>
      <c r="B7" s="545"/>
      <c r="C7" s="545">
        <v>517</v>
      </c>
    </row>
    <row r="8" s="212" customFormat="true" ht="26.1" customHeight="true" spans="1:3">
      <c r="A8" s="493" t="s">
        <v>1636</v>
      </c>
      <c r="B8" s="545"/>
      <c r="C8" s="545">
        <v>25.25</v>
      </c>
    </row>
    <row r="9" s="212" customFormat="true" ht="26.1" customHeight="true" spans="1:3">
      <c r="A9" s="493" t="s">
        <v>1637</v>
      </c>
      <c r="B9" s="545"/>
      <c r="C9" s="545">
        <v>1304.09</v>
      </c>
    </row>
    <row r="10" s="212" customFormat="true" ht="26.1" customHeight="true" spans="1:3">
      <c r="A10" s="441"/>
      <c r="B10" s="441"/>
      <c r="C10" s="441"/>
    </row>
    <row r="11" s="212" customFormat="true" spans="1:3">
      <c r="A11" s="441"/>
      <c r="B11" s="441"/>
      <c r="C11" s="441"/>
    </row>
  </sheetData>
  <mergeCells count="1">
    <mergeCell ref="A2:C2"/>
  </mergeCells>
  <pageMargins left="0.75" right="0.75" top="1" bottom="1" header="0.5" footer="0.5"/>
  <pageSetup paperSize="9" orientation="portrait"/>
  <headerFooter alignWithMargins="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71"/>
  <sheetViews>
    <sheetView view="pageBreakPreview" zoomScaleNormal="100" zoomScaleSheetLayoutView="100" workbookViewId="0">
      <selection activeCell="G17" sqref="G17"/>
    </sheetView>
  </sheetViews>
  <sheetFormatPr defaultColWidth="11.304347826087" defaultRowHeight="15.8"/>
  <cols>
    <col min="1" max="1" width="25.1565217391304" style="497" customWidth="true"/>
    <col min="2" max="2" width="12.4347826086957" style="497" customWidth="true"/>
    <col min="3" max="3" width="15.4" style="497" customWidth="true"/>
    <col min="4" max="4" width="21.0521739130435" style="497" customWidth="true"/>
    <col min="5" max="5" width="12.1565217391304" style="497" customWidth="true"/>
    <col min="6" max="6" width="11.1652173913043" style="497" customWidth="true"/>
    <col min="7" max="7" width="13" style="497" customWidth="true"/>
    <col min="8" max="8" width="9.74782608695652" style="509" customWidth="true"/>
    <col min="9" max="9" width="6.78260869565217" style="509" customWidth="true"/>
    <col min="10" max="10" width="9.89565217391304" style="509" customWidth="true"/>
    <col min="11" max="12" width="10.1739130434783" style="509" customWidth="true"/>
    <col min="13" max="13" width="12.0086956521739" style="509" customWidth="true"/>
    <col min="14" max="14" width="14.9826086956522" style="509" customWidth="true"/>
    <col min="15" max="16384" width="11.304347826087" style="497"/>
  </cols>
  <sheetData>
    <row r="1" s="497" customFormat="true" ht="14.25" customHeight="true" spans="1:14">
      <c r="A1" s="464" t="s">
        <v>1638</v>
      </c>
      <c r="H1" s="509"/>
      <c r="I1" s="509"/>
      <c r="J1" s="509"/>
      <c r="K1" s="509"/>
      <c r="L1" s="509"/>
      <c r="M1" s="509"/>
      <c r="N1" s="509"/>
    </row>
    <row r="2" s="497" customFormat="true" ht="40" customHeight="true" spans="1:14">
      <c r="A2" s="510" t="s">
        <v>1639</v>
      </c>
      <c r="B2" s="510"/>
      <c r="C2" s="510"/>
      <c r="D2" s="510"/>
      <c r="E2" s="510"/>
      <c r="F2" s="510"/>
      <c r="G2" s="510"/>
      <c r="H2" s="510"/>
      <c r="I2" s="510"/>
      <c r="J2" s="510"/>
      <c r="K2" s="510"/>
      <c r="L2" s="510"/>
      <c r="M2" s="510"/>
      <c r="N2" s="510"/>
    </row>
    <row r="3" s="497" customFormat="true" ht="21" customHeight="true" spans="1:15">
      <c r="A3" s="505"/>
      <c r="B3" s="505"/>
      <c r="C3" s="505"/>
      <c r="D3" s="505"/>
      <c r="E3" s="505"/>
      <c r="F3" s="505"/>
      <c r="G3" s="505"/>
      <c r="H3" s="526"/>
      <c r="I3" s="505"/>
      <c r="J3" s="505"/>
      <c r="K3" s="505"/>
      <c r="L3" s="526"/>
      <c r="M3" s="505"/>
      <c r="N3" s="526" t="s">
        <v>1459</v>
      </c>
      <c r="O3" s="499"/>
    </row>
    <row r="4" s="509" customFormat="true" ht="32.1" customHeight="true" spans="1:15">
      <c r="A4" s="434" t="s">
        <v>1640</v>
      </c>
      <c r="B4" s="434" t="s">
        <v>1641</v>
      </c>
      <c r="C4" s="434" t="s">
        <v>1642</v>
      </c>
      <c r="D4" s="434" t="s">
        <v>1643</v>
      </c>
      <c r="E4" s="434" t="s">
        <v>1644</v>
      </c>
      <c r="F4" s="434" t="s">
        <v>1645</v>
      </c>
      <c r="G4" s="434" t="s">
        <v>1646</v>
      </c>
      <c r="H4" s="434" t="s">
        <v>1647</v>
      </c>
      <c r="I4" s="434" t="s">
        <v>1648</v>
      </c>
      <c r="J4" s="434" t="s">
        <v>1649</v>
      </c>
      <c r="K4" s="434" t="s">
        <v>1650</v>
      </c>
      <c r="L4" s="434" t="s">
        <v>1651</v>
      </c>
      <c r="M4" s="434" t="s">
        <v>1652</v>
      </c>
      <c r="N4" s="434" t="s">
        <v>1653</v>
      </c>
      <c r="O4" s="531"/>
    </row>
    <row r="5" s="509" customFormat="true" ht="27.95" customHeight="true" spans="1:15">
      <c r="A5" s="511" t="s">
        <v>1654</v>
      </c>
      <c r="B5" s="511"/>
      <c r="C5" s="511"/>
      <c r="D5" s="511"/>
      <c r="E5" s="511"/>
      <c r="F5" s="511"/>
      <c r="G5" s="511"/>
      <c r="H5" s="511"/>
      <c r="I5" s="511"/>
      <c r="J5" s="511"/>
      <c r="K5" s="511"/>
      <c r="L5" s="511"/>
      <c r="M5" s="511"/>
      <c r="N5" s="511"/>
      <c r="O5" s="531"/>
    </row>
    <row r="6" s="509" customFormat="true" ht="27.95" customHeight="true" spans="1:15">
      <c r="A6" s="512" t="s">
        <v>48</v>
      </c>
      <c r="B6" s="512"/>
      <c r="C6" s="512"/>
      <c r="D6" s="513"/>
      <c r="E6" s="513"/>
      <c r="F6" s="527">
        <f t="shared" ref="F6:L6" si="0">SUM(F7:F28)</f>
        <v>225.6</v>
      </c>
      <c r="G6" s="434"/>
      <c r="H6" s="513"/>
      <c r="I6" s="434"/>
      <c r="J6" s="527">
        <f t="shared" ref="J6:L6" si="1">SUM(J7:J28)</f>
        <v>225.6</v>
      </c>
      <c r="K6" s="527">
        <f t="shared" si="1"/>
        <v>0</v>
      </c>
      <c r="L6" s="434">
        <f t="shared" si="1"/>
        <v>0.32</v>
      </c>
      <c r="M6" s="434"/>
      <c r="N6" s="527">
        <f>SUM(N7:N28)</f>
        <v>0.32</v>
      </c>
      <c r="O6" s="531"/>
    </row>
    <row r="7" s="497" customFormat="true" ht="54.7" spans="1:15">
      <c r="A7" s="514" t="s">
        <v>1655</v>
      </c>
      <c r="B7" s="515" t="s">
        <v>1656</v>
      </c>
      <c r="C7" s="516" t="s">
        <v>1657</v>
      </c>
      <c r="D7" s="517" t="s">
        <v>1658</v>
      </c>
      <c r="E7" s="521" t="s">
        <v>1604</v>
      </c>
      <c r="F7" s="528">
        <v>11</v>
      </c>
      <c r="G7" s="529" t="s">
        <v>1659</v>
      </c>
      <c r="H7" s="530">
        <v>0.026</v>
      </c>
      <c r="I7" s="532">
        <v>2</v>
      </c>
      <c r="J7" s="528">
        <v>11</v>
      </c>
      <c r="K7" s="533">
        <v>0</v>
      </c>
      <c r="L7" s="533">
        <v>0</v>
      </c>
      <c r="M7" s="536" t="s">
        <v>1660</v>
      </c>
      <c r="N7" s="536" t="s">
        <v>1610</v>
      </c>
      <c r="O7" s="499"/>
    </row>
    <row r="8" s="497" customFormat="true" ht="27" customHeight="true" spans="1:15">
      <c r="A8" s="518"/>
      <c r="B8" s="519"/>
      <c r="C8" s="520"/>
      <c r="D8" s="517" t="s">
        <v>1661</v>
      </c>
      <c r="E8" s="521" t="s">
        <v>1604</v>
      </c>
      <c r="F8" s="528">
        <v>1</v>
      </c>
      <c r="G8" s="529" t="s">
        <v>1662</v>
      </c>
      <c r="H8" s="530">
        <v>0.0259</v>
      </c>
      <c r="I8" s="532">
        <v>2</v>
      </c>
      <c r="J8" s="528">
        <v>1</v>
      </c>
      <c r="K8" s="533">
        <v>0</v>
      </c>
      <c r="L8" s="533">
        <v>0</v>
      </c>
      <c r="M8" s="536" t="s">
        <v>1660</v>
      </c>
      <c r="N8" s="536" t="s">
        <v>1610</v>
      </c>
      <c r="O8" s="499"/>
    </row>
    <row r="9" s="497" customFormat="true" ht="41.05" spans="1:15">
      <c r="A9" s="506" t="s">
        <v>1663</v>
      </c>
      <c r="B9" s="521" t="s">
        <v>1664</v>
      </c>
      <c r="C9" s="517" t="s">
        <v>1665</v>
      </c>
      <c r="D9" s="517" t="s">
        <v>1666</v>
      </c>
      <c r="E9" s="521" t="s">
        <v>1605</v>
      </c>
      <c r="F9" s="528">
        <v>4.6</v>
      </c>
      <c r="G9" s="529" t="s">
        <v>1667</v>
      </c>
      <c r="H9" s="530">
        <v>0.0368</v>
      </c>
      <c r="I9" s="532">
        <v>15</v>
      </c>
      <c r="J9" s="528">
        <v>4.6</v>
      </c>
      <c r="K9" s="533">
        <v>0</v>
      </c>
      <c r="L9" s="533">
        <v>0.08</v>
      </c>
      <c r="M9" s="536" t="s">
        <v>1660</v>
      </c>
      <c r="N9" s="537">
        <v>0.08</v>
      </c>
      <c r="O9" s="499"/>
    </row>
    <row r="10" s="497" customFormat="true" ht="27" customHeight="true" spans="1:15">
      <c r="A10" s="514" t="s">
        <v>1668</v>
      </c>
      <c r="B10" s="515" t="s">
        <v>1669</v>
      </c>
      <c r="C10" s="516" t="s">
        <v>1670</v>
      </c>
      <c r="D10" s="516" t="s">
        <v>1671</v>
      </c>
      <c r="E10" s="521" t="s">
        <v>1605</v>
      </c>
      <c r="F10" s="528">
        <v>82.2</v>
      </c>
      <c r="G10" s="529" t="s">
        <v>1667</v>
      </c>
      <c r="H10" s="530">
        <v>0.0328</v>
      </c>
      <c r="I10" s="532">
        <v>7</v>
      </c>
      <c r="J10" s="528">
        <v>82.2</v>
      </c>
      <c r="K10" s="533">
        <v>0</v>
      </c>
      <c r="L10" s="533">
        <v>0</v>
      </c>
      <c r="M10" s="538" t="s">
        <v>1660</v>
      </c>
      <c r="N10" s="539">
        <v>0</v>
      </c>
      <c r="O10" s="499"/>
    </row>
    <row r="11" s="497" customFormat="true" ht="27" customHeight="true" spans="1:15">
      <c r="A11" s="522"/>
      <c r="B11" s="523"/>
      <c r="C11" s="524"/>
      <c r="D11" s="524"/>
      <c r="E11" s="521" t="s">
        <v>1605</v>
      </c>
      <c r="F11" s="528">
        <v>15</v>
      </c>
      <c r="G11" s="529" t="s">
        <v>1659</v>
      </c>
      <c r="H11" s="530">
        <v>0.027</v>
      </c>
      <c r="I11" s="532">
        <v>3</v>
      </c>
      <c r="J11" s="528">
        <v>15</v>
      </c>
      <c r="K11" s="533">
        <v>0</v>
      </c>
      <c r="L11" s="533">
        <v>0</v>
      </c>
      <c r="M11" s="540"/>
      <c r="N11" s="541"/>
      <c r="O11" s="499"/>
    </row>
    <row r="12" s="497" customFormat="true" ht="27" customHeight="true" spans="1:15">
      <c r="A12" s="522"/>
      <c r="B12" s="523"/>
      <c r="C12" s="524"/>
      <c r="D12" s="524"/>
      <c r="E12" s="521" t="s">
        <v>1605</v>
      </c>
      <c r="F12" s="528">
        <v>18.84</v>
      </c>
      <c r="G12" s="529" t="s">
        <v>1659</v>
      </c>
      <c r="H12" s="530">
        <v>0.0315</v>
      </c>
      <c r="I12" s="532">
        <v>7</v>
      </c>
      <c r="J12" s="528">
        <v>18.84</v>
      </c>
      <c r="K12" s="533">
        <v>0</v>
      </c>
      <c r="L12" s="533">
        <v>0</v>
      </c>
      <c r="M12" s="540"/>
      <c r="N12" s="541"/>
      <c r="O12" s="499"/>
    </row>
    <row r="13" s="497" customFormat="true" ht="27" customHeight="true" spans="1:15">
      <c r="A13" s="518"/>
      <c r="B13" s="519"/>
      <c r="C13" s="520"/>
      <c r="D13" s="520"/>
      <c r="E13" s="521" t="s">
        <v>1605</v>
      </c>
      <c r="F13" s="528">
        <v>9</v>
      </c>
      <c r="G13" s="529" t="s">
        <v>1662</v>
      </c>
      <c r="H13" s="530">
        <v>0.0297</v>
      </c>
      <c r="I13" s="532">
        <v>7</v>
      </c>
      <c r="J13" s="528">
        <v>9</v>
      </c>
      <c r="K13" s="533">
        <v>0</v>
      </c>
      <c r="L13" s="533">
        <v>0</v>
      </c>
      <c r="M13" s="542"/>
      <c r="N13" s="543"/>
      <c r="O13" s="499"/>
    </row>
    <row r="14" s="497" customFormat="true" ht="27" customHeight="true" spans="1:15">
      <c r="A14" s="506" t="s">
        <v>1672</v>
      </c>
      <c r="B14" s="521" t="s">
        <v>1673</v>
      </c>
      <c r="C14" s="517" t="s">
        <v>1674</v>
      </c>
      <c r="D14" s="517" t="s">
        <v>1675</v>
      </c>
      <c r="E14" s="521" t="s">
        <v>1605</v>
      </c>
      <c r="F14" s="528">
        <v>13</v>
      </c>
      <c r="G14" s="529" t="s">
        <v>1667</v>
      </c>
      <c r="H14" s="530">
        <v>0.0333</v>
      </c>
      <c r="I14" s="532">
        <v>10</v>
      </c>
      <c r="J14" s="528">
        <v>13</v>
      </c>
      <c r="K14" s="533">
        <v>0</v>
      </c>
      <c r="L14" s="533">
        <v>0.22</v>
      </c>
      <c r="M14" s="536" t="s">
        <v>1676</v>
      </c>
      <c r="N14" s="537">
        <v>0.22</v>
      </c>
      <c r="O14" s="499"/>
    </row>
    <row r="15" s="497" customFormat="true" ht="27" customHeight="true" spans="1:15">
      <c r="A15" s="506" t="s">
        <v>1677</v>
      </c>
      <c r="B15" s="521" t="s">
        <v>1678</v>
      </c>
      <c r="C15" s="517" t="s">
        <v>1679</v>
      </c>
      <c r="D15" s="517" t="s">
        <v>1680</v>
      </c>
      <c r="E15" s="521" t="s">
        <v>1605</v>
      </c>
      <c r="F15" s="528">
        <v>1.2</v>
      </c>
      <c r="G15" s="529" t="s">
        <v>1667</v>
      </c>
      <c r="H15" s="530">
        <v>0.038</v>
      </c>
      <c r="I15" s="532">
        <v>20</v>
      </c>
      <c r="J15" s="528">
        <v>1.2</v>
      </c>
      <c r="K15" s="533">
        <v>0</v>
      </c>
      <c r="L15" s="533">
        <v>0.02</v>
      </c>
      <c r="M15" s="536" t="s">
        <v>1660</v>
      </c>
      <c r="N15" s="537">
        <v>0.02</v>
      </c>
      <c r="O15" s="499"/>
    </row>
    <row r="16" s="497" customFormat="true" ht="27" customHeight="true" spans="1:15">
      <c r="A16" s="514" t="s">
        <v>1681</v>
      </c>
      <c r="B16" s="515" t="s">
        <v>1682</v>
      </c>
      <c r="C16" s="516" t="s">
        <v>1683</v>
      </c>
      <c r="D16" s="516" t="s">
        <v>1684</v>
      </c>
      <c r="E16" s="521" t="s">
        <v>1605</v>
      </c>
      <c r="F16" s="528">
        <v>1.8</v>
      </c>
      <c r="G16" s="529" t="s">
        <v>1685</v>
      </c>
      <c r="H16" s="530">
        <v>0.0281</v>
      </c>
      <c r="I16" s="532">
        <v>3</v>
      </c>
      <c r="J16" s="528">
        <v>1.8</v>
      </c>
      <c r="K16" s="534">
        <v>0</v>
      </c>
      <c r="L16" s="534">
        <v>0</v>
      </c>
      <c r="M16" s="538" t="s">
        <v>1660</v>
      </c>
      <c r="N16" s="539">
        <v>0</v>
      </c>
      <c r="O16" s="499"/>
    </row>
    <row r="17" s="497" customFormat="true" ht="27" customHeight="true" spans="1:15">
      <c r="A17" s="518"/>
      <c r="B17" s="519"/>
      <c r="C17" s="520"/>
      <c r="D17" s="520"/>
      <c r="E17" s="521" t="s">
        <v>1605</v>
      </c>
      <c r="F17" s="528">
        <v>0.3</v>
      </c>
      <c r="G17" s="529" t="s">
        <v>1686</v>
      </c>
      <c r="H17" s="530">
        <v>0.0276</v>
      </c>
      <c r="I17" s="532">
        <v>3</v>
      </c>
      <c r="J17" s="528">
        <v>0.3</v>
      </c>
      <c r="K17" s="535"/>
      <c r="L17" s="535"/>
      <c r="M17" s="542"/>
      <c r="N17" s="543"/>
      <c r="O17" s="499"/>
    </row>
    <row r="18" s="497" customFormat="true" ht="54.7" spans="1:15">
      <c r="A18" s="506" t="s">
        <v>1687</v>
      </c>
      <c r="B18" s="521" t="s">
        <v>1664</v>
      </c>
      <c r="C18" s="517" t="s">
        <v>1665</v>
      </c>
      <c r="D18" s="517" t="s">
        <v>1688</v>
      </c>
      <c r="E18" s="521" t="s">
        <v>1605</v>
      </c>
      <c r="F18" s="528">
        <v>6.91</v>
      </c>
      <c r="G18" s="529" t="s">
        <v>1685</v>
      </c>
      <c r="H18" s="530">
        <v>0.0351</v>
      </c>
      <c r="I18" s="532">
        <v>15</v>
      </c>
      <c r="J18" s="528">
        <v>6.91</v>
      </c>
      <c r="K18" s="533">
        <v>0</v>
      </c>
      <c r="L18" s="533">
        <v>0</v>
      </c>
      <c r="M18" s="536" t="s">
        <v>1660</v>
      </c>
      <c r="N18" s="537">
        <v>0</v>
      </c>
      <c r="O18" s="499"/>
    </row>
    <row r="19" s="497" customFormat="true" ht="27" customHeight="true" spans="1:15">
      <c r="A19" s="506" t="s">
        <v>1689</v>
      </c>
      <c r="B19" s="521" t="s">
        <v>1690</v>
      </c>
      <c r="C19" s="517" t="s">
        <v>1691</v>
      </c>
      <c r="D19" s="517" t="s">
        <v>1692</v>
      </c>
      <c r="E19" s="521" t="s">
        <v>1605</v>
      </c>
      <c r="F19" s="528">
        <v>3</v>
      </c>
      <c r="G19" s="529" t="s">
        <v>1685</v>
      </c>
      <c r="H19" s="530">
        <v>0.0313</v>
      </c>
      <c r="I19" s="532">
        <v>10</v>
      </c>
      <c r="J19" s="528">
        <v>3</v>
      </c>
      <c r="K19" s="533">
        <v>0</v>
      </c>
      <c r="L19" s="533">
        <v>0</v>
      </c>
      <c r="M19" s="536" t="s">
        <v>1660</v>
      </c>
      <c r="N19" s="537">
        <v>0</v>
      </c>
      <c r="O19" s="499"/>
    </row>
    <row r="20" s="497" customFormat="true" ht="41.05" spans="1:15">
      <c r="A20" s="506" t="s">
        <v>1693</v>
      </c>
      <c r="B20" s="521" t="s">
        <v>1656</v>
      </c>
      <c r="C20" s="517" t="s">
        <v>1694</v>
      </c>
      <c r="D20" s="517" t="s">
        <v>1694</v>
      </c>
      <c r="E20" s="521" t="s">
        <v>1605</v>
      </c>
      <c r="F20" s="528">
        <v>2</v>
      </c>
      <c r="G20" s="529" t="s">
        <v>1685</v>
      </c>
      <c r="H20" s="530">
        <v>0.0351</v>
      </c>
      <c r="I20" s="532">
        <v>15</v>
      </c>
      <c r="J20" s="528">
        <v>2</v>
      </c>
      <c r="K20" s="533">
        <v>0</v>
      </c>
      <c r="L20" s="533">
        <v>0</v>
      </c>
      <c r="M20" s="536" t="s">
        <v>1660</v>
      </c>
      <c r="N20" s="537">
        <v>0</v>
      </c>
      <c r="O20" s="499"/>
    </row>
    <row r="21" s="497" customFormat="true" ht="27" customHeight="true" spans="1:15">
      <c r="A21" s="514" t="s">
        <v>1695</v>
      </c>
      <c r="B21" s="515" t="s">
        <v>1696</v>
      </c>
      <c r="C21" s="516" t="s">
        <v>1670</v>
      </c>
      <c r="D21" s="516" t="s">
        <v>1671</v>
      </c>
      <c r="E21" s="521" t="s">
        <v>1605</v>
      </c>
      <c r="F21" s="528">
        <v>25.35</v>
      </c>
      <c r="G21" s="529" t="s">
        <v>1659</v>
      </c>
      <c r="H21" s="530">
        <v>0.0354</v>
      </c>
      <c r="I21" s="532">
        <v>20</v>
      </c>
      <c r="J21" s="528">
        <v>25.35</v>
      </c>
      <c r="K21" s="533">
        <v>0</v>
      </c>
      <c r="L21" s="533">
        <v>0</v>
      </c>
      <c r="M21" s="538" t="s">
        <v>1660</v>
      </c>
      <c r="N21" s="539">
        <v>0</v>
      </c>
      <c r="O21" s="499"/>
    </row>
    <row r="22" s="497" customFormat="true" ht="27" customHeight="true" spans="1:15">
      <c r="A22" s="518"/>
      <c r="B22" s="519"/>
      <c r="C22" s="520"/>
      <c r="D22" s="520"/>
      <c r="E22" s="521" t="s">
        <v>1605</v>
      </c>
      <c r="F22" s="528">
        <v>20.53</v>
      </c>
      <c r="G22" s="529" t="s">
        <v>1686</v>
      </c>
      <c r="H22" s="530">
        <v>0.0342</v>
      </c>
      <c r="I22" s="532">
        <v>15</v>
      </c>
      <c r="J22" s="528">
        <v>20.53</v>
      </c>
      <c r="K22" s="533">
        <v>0</v>
      </c>
      <c r="L22" s="533">
        <v>0</v>
      </c>
      <c r="M22" s="542"/>
      <c r="N22" s="543"/>
      <c r="O22" s="499"/>
    </row>
    <row r="23" s="497" customFormat="true" ht="27" customHeight="true" spans="1:15">
      <c r="A23" s="506" t="s">
        <v>1697</v>
      </c>
      <c r="B23" s="521" t="s">
        <v>1696</v>
      </c>
      <c r="C23" s="517" t="s">
        <v>1670</v>
      </c>
      <c r="D23" s="517" t="s">
        <v>1671</v>
      </c>
      <c r="E23" s="521" t="s">
        <v>1605</v>
      </c>
      <c r="F23" s="528">
        <v>5</v>
      </c>
      <c r="G23" s="529" t="s">
        <v>1686</v>
      </c>
      <c r="H23" s="530">
        <v>0.0342</v>
      </c>
      <c r="I23" s="532">
        <v>15</v>
      </c>
      <c r="J23" s="528">
        <v>5</v>
      </c>
      <c r="K23" s="533">
        <v>0</v>
      </c>
      <c r="L23" s="533">
        <v>0</v>
      </c>
      <c r="M23" s="536" t="s">
        <v>1660</v>
      </c>
      <c r="N23" s="537">
        <v>0</v>
      </c>
      <c r="O23" s="499"/>
    </row>
    <row r="24" s="497" customFormat="true" ht="41.05" spans="1:15">
      <c r="A24" s="506" t="s">
        <v>1698</v>
      </c>
      <c r="B24" s="521" t="s">
        <v>1664</v>
      </c>
      <c r="C24" s="517" t="s">
        <v>1665</v>
      </c>
      <c r="D24" s="517" t="s">
        <v>1699</v>
      </c>
      <c r="E24" s="521" t="s">
        <v>1605</v>
      </c>
      <c r="F24" s="528">
        <v>1.97</v>
      </c>
      <c r="G24" s="529" t="s">
        <v>1686</v>
      </c>
      <c r="H24" s="530">
        <v>0.0342</v>
      </c>
      <c r="I24" s="532">
        <v>15</v>
      </c>
      <c r="J24" s="528">
        <v>1.97</v>
      </c>
      <c r="K24" s="533">
        <v>0</v>
      </c>
      <c r="L24" s="533">
        <v>0</v>
      </c>
      <c r="M24" s="536" t="s">
        <v>1660</v>
      </c>
      <c r="N24" s="537">
        <v>0</v>
      </c>
      <c r="O24" s="499"/>
    </row>
    <row r="25" s="497" customFormat="true" ht="27.35" spans="1:15">
      <c r="A25" s="506" t="s">
        <v>1700</v>
      </c>
      <c r="B25" s="521" t="s">
        <v>1664</v>
      </c>
      <c r="C25" s="517" t="s">
        <v>1665</v>
      </c>
      <c r="D25" s="517" t="s">
        <v>1701</v>
      </c>
      <c r="E25" s="521" t="s">
        <v>1605</v>
      </c>
      <c r="F25" s="528">
        <v>0.45</v>
      </c>
      <c r="G25" s="529" t="s">
        <v>1686</v>
      </c>
      <c r="H25" s="530">
        <v>0.0342</v>
      </c>
      <c r="I25" s="532">
        <v>15</v>
      </c>
      <c r="J25" s="528">
        <v>0.45</v>
      </c>
      <c r="K25" s="533">
        <v>0</v>
      </c>
      <c r="L25" s="533">
        <v>0</v>
      </c>
      <c r="M25" s="536" t="s">
        <v>1660</v>
      </c>
      <c r="N25" s="537">
        <v>0</v>
      </c>
      <c r="O25" s="499"/>
    </row>
    <row r="26" s="497" customFormat="true" ht="27" customHeight="true" spans="1:15">
      <c r="A26" s="506" t="s">
        <v>1702</v>
      </c>
      <c r="B26" s="521" t="s">
        <v>1703</v>
      </c>
      <c r="C26" s="521" t="s">
        <v>1704</v>
      </c>
      <c r="D26" s="517" t="s">
        <v>1705</v>
      </c>
      <c r="E26" s="521" t="s">
        <v>1605</v>
      </c>
      <c r="F26" s="528">
        <v>0.65</v>
      </c>
      <c r="G26" s="529" t="s">
        <v>1667</v>
      </c>
      <c r="H26" s="530">
        <v>0.0315</v>
      </c>
      <c r="I26" s="532">
        <v>5</v>
      </c>
      <c r="J26" s="528">
        <v>0.65</v>
      </c>
      <c r="K26" s="533">
        <v>0</v>
      </c>
      <c r="L26" s="533">
        <v>0</v>
      </c>
      <c r="M26" s="536" t="s">
        <v>1660</v>
      </c>
      <c r="N26" s="537">
        <v>0</v>
      </c>
      <c r="O26" s="499"/>
    </row>
    <row r="27" s="497" customFormat="true" ht="27" customHeight="true" spans="1:15">
      <c r="A27" s="506" t="s">
        <v>1706</v>
      </c>
      <c r="B27" s="521" t="s">
        <v>1690</v>
      </c>
      <c r="C27" s="521" t="s">
        <v>1704</v>
      </c>
      <c r="D27" s="517" t="s">
        <v>1707</v>
      </c>
      <c r="E27" s="521" t="s">
        <v>1605</v>
      </c>
      <c r="F27" s="528">
        <v>0.8</v>
      </c>
      <c r="G27" s="529" t="s">
        <v>1667</v>
      </c>
      <c r="H27" s="530">
        <v>0.0315</v>
      </c>
      <c r="I27" s="532">
        <v>5</v>
      </c>
      <c r="J27" s="528">
        <v>0.8</v>
      </c>
      <c r="K27" s="533">
        <v>0</v>
      </c>
      <c r="L27" s="533">
        <v>0</v>
      </c>
      <c r="M27" s="536" t="s">
        <v>1660</v>
      </c>
      <c r="N27" s="537">
        <v>0</v>
      </c>
      <c r="O27" s="499"/>
    </row>
    <row r="28" s="497" customFormat="true" ht="27" customHeight="true" spans="1:15">
      <c r="A28" s="506" t="s">
        <v>1708</v>
      </c>
      <c r="B28" s="521" t="s">
        <v>1709</v>
      </c>
      <c r="C28" s="521" t="s">
        <v>1704</v>
      </c>
      <c r="D28" s="517" t="s">
        <v>1710</v>
      </c>
      <c r="E28" s="521" t="s">
        <v>1605</v>
      </c>
      <c r="F28" s="528">
        <v>1</v>
      </c>
      <c r="G28" s="529" t="s">
        <v>1686</v>
      </c>
      <c r="H28" s="530">
        <v>0.0307</v>
      </c>
      <c r="I28" s="532">
        <v>7</v>
      </c>
      <c r="J28" s="528">
        <v>1</v>
      </c>
      <c r="K28" s="533">
        <v>0</v>
      </c>
      <c r="L28" s="533">
        <v>0</v>
      </c>
      <c r="M28" s="536" t="s">
        <v>1660</v>
      </c>
      <c r="N28" s="537">
        <v>0</v>
      </c>
      <c r="O28" s="499"/>
    </row>
    <row r="29" s="509" customFormat="true" ht="27" customHeight="true" spans="1:15">
      <c r="A29" s="511" t="s">
        <v>1711</v>
      </c>
      <c r="B29" s="511"/>
      <c r="C29" s="511"/>
      <c r="D29" s="511"/>
      <c r="E29" s="511"/>
      <c r="F29" s="511"/>
      <c r="G29" s="511"/>
      <c r="H29" s="511"/>
      <c r="I29" s="511"/>
      <c r="J29" s="511"/>
      <c r="K29" s="511"/>
      <c r="L29" s="511"/>
      <c r="M29" s="511"/>
      <c r="N29" s="511"/>
      <c r="O29" s="531"/>
    </row>
    <row r="30" s="509" customFormat="true" ht="27" customHeight="true" spans="1:15">
      <c r="A30" s="434" t="s">
        <v>48</v>
      </c>
      <c r="B30" s="434"/>
      <c r="C30" s="434"/>
      <c r="D30" s="434"/>
      <c r="E30" s="434"/>
      <c r="F30" s="527">
        <f t="shared" ref="F30:L30" si="2">SUM(F31:F51)</f>
        <v>214.75</v>
      </c>
      <c r="G30" s="434"/>
      <c r="H30" s="513"/>
      <c r="I30" s="434"/>
      <c r="J30" s="527">
        <f t="shared" ref="J30:L30" si="3">SUM(J31:J51)</f>
        <v>214.75</v>
      </c>
      <c r="K30" s="527">
        <f t="shared" si="3"/>
        <v>11.665</v>
      </c>
      <c r="L30" s="527">
        <f t="shared" si="3"/>
        <v>7.296</v>
      </c>
      <c r="M30" s="434"/>
      <c r="N30" s="527">
        <f>SUM(N31:N51)</f>
        <v>9.366</v>
      </c>
      <c r="O30" s="531"/>
    </row>
    <row r="31" s="497" customFormat="true" ht="27" customHeight="true" spans="1:15">
      <c r="A31" s="506" t="s">
        <v>1712</v>
      </c>
      <c r="B31" s="521" t="s">
        <v>1713</v>
      </c>
      <c r="C31" s="517" t="s">
        <v>1674</v>
      </c>
      <c r="D31" s="517" t="s">
        <v>1714</v>
      </c>
      <c r="E31" s="521" t="s">
        <v>1604</v>
      </c>
      <c r="F31" s="528">
        <v>9</v>
      </c>
      <c r="G31" s="529" t="s">
        <v>1715</v>
      </c>
      <c r="H31" s="530">
        <v>0.0283</v>
      </c>
      <c r="I31" s="532">
        <v>2</v>
      </c>
      <c r="J31" s="528">
        <v>9</v>
      </c>
      <c r="K31" s="528">
        <v>9</v>
      </c>
      <c r="L31" s="528">
        <v>0.255</v>
      </c>
      <c r="M31" s="536" t="s">
        <v>1660</v>
      </c>
      <c r="N31" s="536" t="s">
        <v>1610</v>
      </c>
      <c r="O31" s="499"/>
    </row>
    <row r="32" s="497" customFormat="true" ht="54.7" spans="1:15">
      <c r="A32" s="506" t="s">
        <v>1716</v>
      </c>
      <c r="B32" s="521" t="s">
        <v>1656</v>
      </c>
      <c r="C32" s="517" t="s">
        <v>1717</v>
      </c>
      <c r="D32" s="517" t="s">
        <v>1718</v>
      </c>
      <c r="E32" s="521" t="s">
        <v>1604</v>
      </c>
      <c r="F32" s="528">
        <v>6.75</v>
      </c>
      <c r="G32" s="529" t="s">
        <v>1719</v>
      </c>
      <c r="H32" s="530">
        <v>0.0317</v>
      </c>
      <c r="I32" s="532">
        <v>5</v>
      </c>
      <c r="J32" s="528">
        <v>6.75</v>
      </c>
      <c r="K32" s="528">
        <v>0</v>
      </c>
      <c r="L32" s="528">
        <v>0.214</v>
      </c>
      <c r="M32" s="536" t="s">
        <v>1660</v>
      </c>
      <c r="N32" s="536" t="s">
        <v>1610</v>
      </c>
      <c r="O32" s="499"/>
    </row>
    <row r="33" s="497" customFormat="true" ht="27" customHeight="true" spans="1:15">
      <c r="A33" s="506" t="s">
        <v>1720</v>
      </c>
      <c r="B33" s="521" t="s">
        <v>1664</v>
      </c>
      <c r="C33" s="517" t="s">
        <v>1665</v>
      </c>
      <c r="D33" s="517" t="s">
        <v>1721</v>
      </c>
      <c r="E33" s="521" t="s">
        <v>1604</v>
      </c>
      <c r="F33" s="528">
        <v>2</v>
      </c>
      <c r="G33" s="529" t="s">
        <v>1719</v>
      </c>
      <c r="H33" s="530">
        <v>0.0317</v>
      </c>
      <c r="I33" s="532">
        <v>5</v>
      </c>
      <c r="J33" s="528">
        <v>2</v>
      </c>
      <c r="K33" s="528">
        <v>0</v>
      </c>
      <c r="L33" s="528">
        <v>0.063</v>
      </c>
      <c r="M33" s="536" t="s">
        <v>1676</v>
      </c>
      <c r="N33" s="536" t="s">
        <v>1610</v>
      </c>
      <c r="O33" s="499"/>
    </row>
    <row r="34" s="497" customFormat="true" ht="68.4" spans="1:15">
      <c r="A34" s="506" t="s">
        <v>1722</v>
      </c>
      <c r="B34" s="521" t="s">
        <v>1703</v>
      </c>
      <c r="C34" s="517" t="s">
        <v>1723</v>
      </c>
      <c r="D34" s="517" t="s">
        <v>1723</v>
      </c>
      <c r="E34" s="521" t="s">
        <v>1604</v>
      </c>
      <c r="F34" s="528">
        <v>2</v>
      </c>
      <c r="G34" s="529" t="s">
        <v>1719</v>
      </c>
      <c r="H34" s="530">
        <v>0.0317</v>
      </c>
      <c r="I34" s="532">
        <v>5</v>
      </c>
      <c r="J34" s="528">
        <v>2</v>
      </c>
      <c r="K34" s="528">
        <v>0</v>
      </c>
      <c r="L34" s="528">
        <v>0.063</v>
      </c>
      <c r="M34" s="536" t="s">
        <v>1676</v>
      </c>
      <c r="N34" s="536" t="s">
        <v>1610</v>
      </c>
      <c r="O34" s="499"/>
    </row>
    <row r="35" s="497" customFormat="true" ht="27" customHeight="true" spans="1:15">
      <c r="A35" s="514" t="s">
        <v>1668</v>
      </c>
      <c r="B35" s="515" t="s">
        <v>1669</v>
      </c>
      <c r="C35" s="516" t="s">
        <v>1670</v>
      </c>
      <c r="D35" s="516" t="s">
        <v>1671</v>
      </c>
      <c r="E35" s="521" t="s">
        <v>1605</v>
      </c>
      <c r="F35" s="528">
        <v>20</v>
      </c>
      <c r="G35" s="529" t="s">
        <v>1724</v>
      </c>
      <c r="H35" s="530">
        <v>0.0382</v>
      </c>
      <c r="I35" s="532">
        <v>5</v>
      </c>
      <c r="J35" s="528">
        <v>20</v>
      </c>
      <c r="K35" s="528">
        <v>0</v>
      </c>
      <c r="L35" s="528">
        <v>0.764</v>
      </c>
      <c r="M35" s="536" t="s">
        <v>1660</v>
      </c>
      <c r="N35" s="539">
        <v>3.218</v>
      </c>
      <c r="O35" s="499"/>
    </row>
    <row r="36" s="497" customFormat="true" ht="27" customHeight="true" spans="1:15">
      <c r="A36" s="522"/>
      <c r="B36" s="523"/>
      <c r="C36" s="524"/>
      <c r="D36" s="524"/>
      <c r="E36" s="521" t="s">
        <v>1605</v>
      </c>
      <c r="F36" s="528">
        <v>30</v>
      </c>
      <c r="G36" s="529" t="s">
        <v>1725</v>
      </c>
      <c r="H36" s="530">
        <v>0.0327</v>
      </c>
      <c r="I36" s="532">
        <v>5</v>
      </c>
      <c r="J36" s="528">
        <v>30</v>
      </c>
      <c r="K36" s="528">
        <v>0</v>
      </c>
      <c r="L36" s="528">
        <v>0.981</v>
      </c>
      <c r="M36" s="536" t="s">
        <v>1660</v>
      </c>
      <c r="N36" s="541"/>
      <c r="O36" s="499"/>
    </row>
    <row r="37" s="497" customFormat="true" ht="27" customHeight="true" spans="1:15">
      <c r="A37" s="518"/>
      <c r="B37" s="519"/>
      <c r="C37" s="520"/>
      <c r="D37" s="520"/>
      <c r="E37" s="521" t="s">
        <v>1605</v>
      </c>
      <c r="F37" s="528">
        <v>44.5</v>
      </c>
      <c r="G37" s="529" t="s">
        <v>1726</v>
      </c>
      <c r="H37" s="530">
        <v>0.0331</v>
      </c>
      <c r="I37" s="532">
        <v>7</v>
      </c>
      <c r="J37" s="528">
        <v>44.5</v>
      </c>
      <c r="K37" s="528">
        <v>0</v>
      </c>
      <c r="L37" s="528">
        <v>1.473</v>
      </c>
      <c r="M37" s="536" t="s">
        <v>1660</v>
      </c>
      <c r="N37" s="543"/>
      <c r="O37" s="499"/>
    </row>
    <row r="38" s="497" customFormat="true" ht="27" customHeight="true" spans="1:15">
      <c r="A38" s="514" t="s">
        <v>1681</v>
      </c>
      <c r="B38" s="521" t="s">
        <v>1682</v>
      </c>
      <c r="C38" s="517" t="s">
        <v>1683</v>
      </c>
      <c r="D38" s="517" t="s">
        <v>1684</v>
      </c>
      <c r="E38" s="521" t="s">
        <v>1605</v>
      </c>
      <c r="F38" s="528">
        <v>4.8</v>
      </c>
      <c r="G38" s="529" t="s">
        <v>1727</v>
      </c>
      <c r="H38" s="530">
        <v>0.0407</v>
      </c>
      <c r="I38" s="532">
        <v>10</v>
      </c>
      <c r="J38" s="528">
        <v>4.8</v>
      </c>
      <c r="K38" s="528">
        <v>0</v>
      </c>
      <c r="L38" s="528">
        <v>0.195</v>
      </c>
      <c r="M38" s="536" t="s">
        <v>1660</v>
      </c>
      <c r="N38" s="537">
        <v>0.195</v>
      </c>
      <c r="O38" s="499"/>
    </row>
    <row r="39" s="497" customFormat="true" ht="27" customHeight="true" spans="1:15">
      <c r="A39" s="514" t="s">
        <v>1728</v>
      </c>
      <c r="B39" s="515" t="s">
        <v>1729</v>
      </c>
      <c r="C39" s="515" t="s">
        <v>1730</v>
      </c>
      <c r="D39" s="515" t="s">
        <v>1731</v>
      </c>
      <c r="E39" s="521" t="s">
        <v>1605</v>
      </c>
      <c r="F39" s="528">
        <v>3.6</v>
      </c>
      <c r="G39" s="529" t="s">
        <v>1727</v>
      </c>
      <c r="H39" s="530">
        <v>0.0433</v>
      </c>
      <c r="I39" s="532">
        <v>15</v>
      </c>
      <c r="J39" s="528">
        <v>3.6</v>
      </c>
      <c r="K39" s="528">
        <v>0.27</v>
      </c>
      <c r="L39" s="528">
        <v>0.156</v>
      </c>
      <c r="M39" s="536" t="s">
        <v>1660</v>
      </c>
      <c r="N39" s="539">
        <v>0.477</v>
      </c>
      <c r="O39" s="499"/>
    </row>
    <row r="40" s="497" customFormat="true" ht="27" customHeight="true" spans="1:15">
      <c r="A40" s="518"/>
      <c r="B40" s="519"/>
      <c r="C40" s="519"/>
      <c r="D40" s="519"/>
      <c r="E40" s="521" t="s">
        <v>1605</v>
      </c>
      <c r="F40" s="528">
        <v>1.4</v>
      </c>
      <c r="G40" s="529" t="s">
        <v>1726</v>
      </c>
      <c r="H40" s="530">
        <v>0.0366</v>
      </c>
      <c r="I40" s="532">
        <v>15</v>
      </c>
      <c r="J40" s="528">
        <v>1.4</v>
      </c>
      <c r="K40" s="528">
        <v>0</v>
      </c>
      <c r="L40" s="528">
        <v>0.051</v>
      </c>
      <c r="M40" s="536" t="s">
        <v>1660</v>
      </c>
      <c r="N40" s="543"/>
      <c r="O40" s="499"/>
    </row>
    <row r="41" s="497" customFormat="true" ht="41.05" spans="1:15">
      <c r="A41" s="506" t="s">
        <v>1732</v>
      </c>
      <c r="B41" s="521" t="s">
        <v>1729</v>
      </c>
      <c r="C41" s="517" t="s">
        <v>1730</v>
      </c>
      <c r="D41" s="517" t="s">
        <v>1730</v>
      </c>
      <c r="E41" s="521" t="s">
        <v>1605</v>
      </c>
      <c r="F41" s="528">
        <v>4</v>
      </c>
      <c r="G41" s="529" t="s">
        <v>1725</v>
      </c>
      <c r="H41" s="530">
        <v>0.03</v>
      </c>
      <c r="I41" s="532">
        <v>3</v>
      </c>
      <c r="J41" s="528">
        <v>4</v>
      </c>
      <c r="K41" s="528">
        <v>1.6</v>
      </c>
      <c r="L41" s="528">
        <v>0.072</v>
      </c>
      <c r="M41" s="536" t="s">
        <v>1660</v>
      </c>
      <c r="N41" s="537">
        <v>1.672</v>
      </c>
      <c r="O41" s="499"/>
    </row>
    <row r="42" s="497" customFormat="true" ht="27" customHeight="true" spans="1:15">
      <c r="A42" s="514" t="s">
        <v>1672</v>
      </c>
      <c r="B42" s="515" t="s">
        <v>1673</v>
      </c>
      <c r="C42" s="516" t="s">
        <v>1674</v>
      </c>
      <c r="D42" s="516" t="s">
        <v>1675</v>
      </c>
      <c r="E42" s="521" t="s">
        <v>1605</v>
      </c>
      <c r="F42" s="528">
        <v>18.5</v>
      </c>
      <c r="G42" s="529" t="s">
        <v>1725</v>
      </c>
      <c r="H42" s="530">
        <v>0.0334</v>
      </c>
      <c r="I42" s="532">
        <v>10</v>
      </c>
      <c r="J42" s="528">
        <v>18.5</v>
      </c>
      <c r="K42" s="528">
        <v>0</v>
      </c>
      <c r="L42" s="528">
        <v>0.618</v>
      </c>
      <c r="M42" s="536" t="s">
        <v>1676</v>
      </c>
      <c r="N42" s="539">
        <v>1.771</v>
      </c>
      <c r="O42" s="499"/>
    </row>
    <row r="43" s="497" customFormat="true" ht="27" customHeight="true" spans="1:15">
      <c r="A43" s="518"/>
      <c r="B43" s="519"/>
      <c r="C43" s="520"/>
      <c r="D43" s="520"/>
      <c r="E43" s="521" t="s">
        <v>1605</v>
      </c>
      <c r="F43" s="528">
        <v>31.5</v>
      </c>
      <c r="G43" s="529" t="s">
        <v>1726</v>
      </c>
      <c r="H43" s="530">
        <v>0.0366</v>
      </c>
      <c r="I43" s="532">
        <v>15</v>
      </c>
      <c r="J43" s="528">
        <v>31.5</v>
      </c>
      <c r="K43" s="528">
        <v>0</v>
      </c>
      <c r="L43" s="528">
        <v>1.153</v>
      </c>
      <c r="M43" s="536" t="s">
        <v>1676</v>
      </c>
      <c r="N43" s="543"/>
      <c r="O43" s="499"/>
    </row>
    <row r="44" s="497" customFormat="true" ht="27" customHeight="true" spans="1:15">
      <c r="A44" s="506" t="s">
        <v>1733</v>
      </c>
      <c r="B44" s="521" t="s">
        <v>1696</v>
      </c>
      <c r="C44" s="517" t="s">
        <v>1670</v>
      </c>
      <c r="D44" s="517" t="s">
        <v>1671</v>
      </c>
      <c r="E44" s="521" t="s">
        <v>1605</v>
      </c>
      <c r="F44" s="528">
        <v>3</v>
      </c>
      <c r="G44" s="529" t="s">
        <v>1734</v>
      </c>
      <c r="H44" s="530">
        <v>0.0372</v>
      </c>
      <c r="I44" s="532">
        <v>30</v>
      </c>
      <c r="J44" s="528">
        <v>3</v>
      </c>
      <c r="K44" s="528">
        <v>0</v>
      </c>
      <c r="L44" s="528">
        <v>0.372</v>
      </c>
      <c r="M44" s="536" t="s">
        <v>1735</v>
      </c>
      <c r="N44" s="537">
        <v>0.372</v>
      </c>
      <c r="O44" s="499"/>
    </row>
    <row r="45" s="497" customFormat="true" ht="27" customHeight="true" spans="1:15">
      <c r="A45" s="506" t="s">
        <v>1697</v>
      </c>
      <c r="B45" s="521" t="s">
        <v>1696</v>
      </c>
      <c r="C45" s="517" t="s">
        <v>1670</v>
      </c>
      <c r="D45" s="517" t="s">
        <v>1671</v>
      </c>
      <c r="E45" s="521" t="s">
        <v>1605</v>
      </c>
      <c r="F45" s="528">
        <v>7</v>
      </c>
      <c r="G45" s="529" t="s">
        <v>1734</v>
      </c>
      <c r="H45" s="530">
        <v>0.0372</v>
      </c>
      <c r="I45" s="532">
        <v>30</v>
      </c>
      <c r="J45" s="528">
        <v>7</v>
      </c>
      <c r="K45" s="528">
        <v>0</v>
      </c>
      <c r="L45" s="528">
        <v>0</v>
      </c>
      <c r="M45" s="536" t="s">
        <v>1660</v>
      </c>
      <c r="N45" s="537">
        <v>0</v>
      </c>
      <c r="O45" s="499"/>
    </row>
    <row r="46" s="497" customFormat="true" ht="27" customHeight="true" spans="1:15">
      <c r="A46" s="506" t="s">
        <v>1736</v>
      </c>
      <c r="B46" s="521" t="s">
        <v>1664</v>
      </c>
      <c r="C46" s="517" t="s">
        <v>1665</v>
      </c>
      <c r="D46" s="517" t="s">
        <v>1737</v>
      </c>
      <c r="E46" s="521" t="s">
        <v>1605</v>
      </c>
      <c r="F46" s="528">
        <v>12.3</v>
      </c>
      <c r="G46" s="529" t="s">
        <v>1734</v>
      </c>
      <c r="H46" s="530">
        <v>0.0293</v>
      </c>
      <c r="I46" s="532">
        <v>10</v>
      </c>
      <c r="J46" s="528">
        <v>12.3</v>
      </c>
      <c r="K46" s="528">
        <v>0</v>
      </c>
      <c r="L46" s="528">
        <v>0.36</v>
      </c>
      <c r="M46" s="536" t="s">
        <v>1660</v>
      </c>
      <c r="N46" s="537">
        <v>0.36</v>
      </c>
      <c r="O46" s="499"/>
    </row>
    <row r="47" s="497" customFormat="true" ht="27" customHeight="true" spans="1:15">
      <c r="A47" s="506" t="s">
        <v>1689</v>
      </c>
      <c r="B47" s="521" t="s">
        <v>1703</v>
      </c>
      <c r="C47" s="517" t="s">
        <v>1691</v>
      </c>
      <c r="D47" s="517" t="s">
        <v>1692</v>
      </c>
      <c r="E47" s="521" t="s">
        <v>1605</v>
      </c>
      <c r="F47" s="528">
        <v>1.5</v>
      </c>
      <c r="G47" s="529" t="s">
        <v>1734</v>
      </c>
      <c r="H47" s="530">
        <v>0.0343</v>
      </c>
      <c r="I47" s="532">
        <v>15</v>
      </c>
      <c r="J47" s="528">
        <v>1.5</v>
      </c>
      <c r="K47" s="528">
        <v>0</v>
      </c>
      <c r="L47" s="528">
        <v>0.051</v>
      </c>
      <c r="M47" s="536" t="s">
        <v>1660</v>
      </c>
      <c r="N47" s="537">
        <v>0.051</v>
      </c>
      <c r="O47" s="499"/>
    </row>
    <row r="48" s="497" customFormat="true" ht="27" customHeight="true" spans="1:15">
      <c r="A48" s="506" t="s">
        <v>1738</v>
      </c>
      <c r="B48" s="521" t="s">
        <v>1656</v>
      </c>
      <c r="C48" s="517" t="s">
        <v>1694</v>
      </c>
      <c r="D48" s="517" t="s">
        <v>1694</v>
      </c>
      <c r="E48" s="521" t="s">
        <v>1605</v>
      </c>
      <c r="F48" s="528">
        <v>4.3</v>
      </c>
      <c r="G48" s="529" t="s">
        <v>1719</v>
      </c>
      <c r="H48" s="530">
        <v>0.0385</v>
      </c>
      <c r="I48" s="532">
        <v>20</v>
      </c>
      <c r="J48" s="528">
        <v>4.3</v>
      </c>
      <c r="K48" s="528">
        <v>0.215</v>
      </c>
      <c r="L48" s="528">
        <v>0.166</v>
      </c>
      <c r="M48" s="536" t="s">
        <v>1660</v>
      </c>
      <c r="N48" s="537">
        <v>0.381</v>
      </c>
      <c r="O48" s="499"/>
    </row>
    <row r="49" s="497" customFormat="true" ht="27" customHeight="true" spans="1:15">
      <c r="A49" s="506" t="s">
        <v>1677</v>
      </c>
      <c r="B49" s="521" t="s">
        <v>1678</v>
      </c>
      <c r="C49" s="517" t="s">
        <v>1679</v>
      </c>
      <c r="D49" s="517" t="s">
        <v>1680</v>
      </c>
      <c r="E49" s="521" t="s">
        <v>1605</v>
      </c>
      <c r="F49" s="528">
        <v>1.7</v>
      </c>
      <c r="G49" s="529" t="s">
        <v>1719</v>
      </c>
      <c r="H49" s="530">
        <v>0.0385</v>
      </c>
      <c r="I49" s="532">
        <v>20</v>
      </c>
      <c r="J49" s="528">
        <v>1.7</v>
      </c>
      <c r="K49" s="528">
        <v>0</v>
      </c>
      <c r="L49" s="528">
        <v>0.065</v>
      </c>
      <c r="M49" s="536" t="s">
        <v>1660</v>
      </c>
      <c r="N49" s="537">
        <v>0.065</v>
      </c>
      <c r="O49" s="499"/>
    </row>
    <row r="50" s="497" customFormat="true" ht="27" customHeight="true" spans="1:15">
      <c r="A50" s="506" t="s">
        <v>1702</v>
      </c>
      <c r="B50" s="521" t="s">
        <v>1703</v>
      </c>
      <c r="C50" s="521" t="s">
        <v>1704</v>
      </c>
      <c r="D50" s="517" t="s">
        <v>1705</v>
      </c>
      <c r="E50" s="521" t="s">
        <v>1605</v>
      </c>
      <c r="F50" s="528">
        <v>1.1</v>
      </c>
      <c r="G50" s="529" t="s">
        <v>1719</v>
      </c>
      <c r="H50" s="530">
        <v>0.0317</v>
      </c>
      <c r="I50" s="532">
        <v>5</v>
      </c>
      <c r="J50" s="528">
        <v>1.1</v>
      </c>
      <c r="K50" s="528">
        <v>0</v>
      </c>
      <c r="L50" s="528">
        <v>0.035</v>
      </c>
      <c r="M50" s="536" t="s">
        <v>1660</v>
      </c>
      <c r="N50" s="537">
        <v>0.035</v>
      </c>
      <c r="O50" s="499"/>
    </row>
    <row r="51" s="497" customFormat="true" ht="27" customHeight="true" spans="1:15">
      <c r="A51" s="506" t="s">
        <v>1739</v>
      </c>
      <c r="B51" s="521" t="s">
        <v>1690</v>
      </c>
      <c r="C51" s="517" t="s">
        <v>1704</v>
      </c>
      <c r="D51" s="517" t="s">
        <v>1707</v>
      </c>
      <c r="E51" s="521" t="s">
        <v>1605</v>
      </c>
      <c r="F51" s="528">
        <v>5.8</v>
      </c>
      <c r="G51" s="529" t="s">
        <v>1719</v>
      </c>
      <c r="H51" s="530">
        <v>0.0326</v>
      </c>
      <c r="I51" s="532">
        <v>10</v>
      </c>
      <c r="J51" s="528">
        <v>5.8</v>
      </c>
      <c r="K51" s="528">
        <v>0.58</v>
      </c>
      <c r="L51" s="528">
        <v>0.189</v>
      </c>
      <c r="M51" s="536" t="s">
        <v>1676</v>
      </c>
      <c r="N51" s="537">
        <v>0.769</v>
      </c>
      <c r="O51" s="499"/>
    </row>
    <row r="52" s="497" customFormat="true" ht="25" customHeight="true" spans="1:15">
      <c r="A52" s="525" t="s">
        <v>1740</v>
      </c>
      <c r="B52" s="525"/>
      <c r="C52" s="525"/>
      <c r="D52" s="525"/>
      <c r="E52" s="525"/>
      <c r="F52" s="525"/>
      <c r="G52" s="525"/>
      <c r="H52" s="525"/>
      <c r="I52" s="525"/>
      <c r="J52" s="525"/>
      <c r="K52" s="525"/>
      <c r="L52" s="525"/>
      <c r="M52" s="525"/>
      <c r="N52" s="525"/>
      <c r="O52" s="499"/>
    </row>
    <row r="53" s="497" customFormat="true" spans="1:15">
      <c r="A53" s="499"/>
      <c r="B53" s="499"/>
      <c r="C53" s="499"/>
      <c r="D53" s="499"/>
      <c r="E53" s="499"/>
      <c r="F53" s="499"/>
      <c r="G53" s="499"/>
      <c r="H53" s="531"/>
      <c r="I53" s="531"/>
      <c r="J53" s="531"/>
      <c r="K53" s="531"/>
      <c r="L53" s="531"/>
      <c r="M53" s="531"/>
      <c r="N53" s="531"/>
      <c r="O53" s="499"/>
    </row>
    <row r="54" s="497" customFormat="true" spans="1:15">
      <c r="A54" s="499"/>
      <c r="B54" s="499"/>
      <c r="C54" s="499"/>
      <c r="D54" s="499"/>
      <c r="E54" s="499"/>
      <c r="F54" s="499"/>
      <c r="G54" s="499"/>
      <c r="H54" s="531"/>
      <c r="I54" s="531"/>
      <c r="J54" s="531"/>
      <c r="K54" s="531"/>
      <c r="L54" s="531"/>
      <c r="M54" s="531"/>
      <c r="N54" s="531"/>
      <c r="O54" s="499"/>
    </row>
    <row r="55" s="497" customFormat="true" spans="1:15">
      <c r="A55" s="499"/>
      <c r="B55" s="499"/>
      <c r="C55" s="499"/>
      <c r="D55" s="499"/>
      <c r="E55" s="499"/>
      <c r="F55" s="499"/>
      <c r="G55" s="499"/>
      <c r="H55" s="531"/>
      <c r="I55" s="531"/>
      <c r="J55" s="531"/>
      <c r="K55" s="531"/>
      <c r="L55" s="531"/>
      <c r="M55" s="531"/>
      <c r="N55" s="531"/>
      <c r="O55" s="499"/>
    </row>
    <row r="56" s="497" customFormat="true" spans="1:15">
      <c r="A56" s="499"/>
      <c r="B56" s="499"/>
      <c r="C56" s="499"/>
      <c r="D56" s="499"/>
      <c r="E56" s="499"/>
      <c r="F56" s="499"/>
      <c r="G56" s="499"/>
      <c r="H56" s="531"/>
      <c r="I56" s="531"/>
      <c r="J56" s="531"/>
      <c r="K56" s="531"/>
      <c r="L56" s="531"/>
      <c r="M56" s="531"/>
      <c r="N56" s="531"/>
      <c r="O56" s="499"/>
    </row>
    <row r="57" s="497" customFormat="true" spans="1:15">
      <c r="A57" s="499"/>
      <c r="B57" s="499"/>
      <c r="C57" s="499"/>
      <c r="D57" s="499"/>
      <c r="E57" s="499"/>
      <c r="F57" s="499"/>
      <c r="G57" s="499"/>
      <c r="H57" s="531"/>
      <c r="I57" s="531"/>
      <c r="J57" s="531"/>
      <c r="K57" s="531"/>
      <c r="L57" s="531"/>
      <c r="M57" s="531"/>
      <c r="N57" s="531"/>
      <c r="O57" s="499"/>
    </row>
    <row r="58" s="497" customFormat="true" spans="1:15">
      <c r="A58" s="499"/>
      <c r="B58" s="499"/>
      <c r="C58" s="499"/>
      <c r="D58" s="499"/>
      <c r="E58" s="499"/>
      <c r="F58" s="499"/>
      <c r="G58" s="499"/>
      <c r="H58" s="531"/>
      <c r="I58" s="531"/>
      <c r="J58" s="531"/>
      <c r="K58" s="531"/>
      <c r="L58" s="531"/>
      <c r="M58" s="531"/>
      <c r="N58" s="531"/>
      <c r="O58" s="499"/>
    </row>
    <row r="59" s="497" customFormat="true" spans="1:15">
      <c r="A59" s="499"/>
      <c r="B59" s="499"/>
      <c r="C59" s="499"/>
      <c r="D59" s="499"/>
      <c r="E59" s="499"/>
      <c r="F59" s="499"/>
      <c r="G59" s="499"/>
      <c r="H59" s="531"/>
      <c r="I59" s="531"/>
      <c r="J59" s="531"/>
      <c r="K59" s="531"/>
      <c r="L59" s="531"/>
      <c r="M59" s="531"/>
      <c r="N59" s="531"/>
      <c r="O59" s="499"/>
    </row>
    <row r="60" s="497" customFormat="true" spans="1:15">
      <c r="A60" s="499"/>
      <c r="B60" s="499"/>
      <c r="C60" s="499"/>
      <c r="D60" s="499"/>
      <c r="E60" s="499"/>
      <c r="F60" s="499"/>
      <c r="G60" s="499"/>
      <c r="H60" s="531"/>
      <c r="I60" s="531"/>
      <c r="J60" s="531"/>
      <c r="K60" s="531"/>
      <c r="L60" s="531"/>
      <c r="M60" s="531"/>
      <c r="N60" s="531"/>
      <c r="O60" s="499"/>
    </row>
    <row r="61" s="497" customFormat="true" spans="1:15">
      <c r="A61" s="499"/>
      <c r="B61" s="499"/>
      <c r="C61" s="499"/>
      <c r="D61" s="499"/>
      <c r="E61" s="499"/>
      <c r="F61" s="499"/>
      <c r="G61" s="499"/>
      <c r="H61" s="531"/>
      <c r="I61" s="531"/>
      <c r="J61" s="531"/>
      <c r="K61" s="531"/>
      <c r="L61" s="531"/>
      <c r="M61" s="531"/>
      <c r="N61" s="531"/>
      <c r="O61" s="499"/>
    </row>
    <row r="62" s="497" customFormat="true" spans="1:15">
      <c r="A62" s="499"/>
      <c r="B62" s="499"/>
      <c r="C62" s="499"/>
      <c r="D62" s="499"/>
      <c r="E62" s="499"/>
      <c r="F62" s="499"/>
      <c r="G62" s="499"/>
      <c r="H62" s="531"/>
      <c r="I62" s="531"/>
      <c r="J62" s="531"/>
      <c r="K62" s="531"/>
      <c r="L62" s="531"/>
      <c r="M62" s="531"/>
      <c r="N62" s="531"/>
      <c r="O62" s="499"/>
    </row>
    <row r="63" s="497" customFormat="true" spans="1:15">
      <c r="A63" s="499"/>
      <c r="B63" s="499"/>
      <c r="C63" s="499"/>
      <c r="D63" s="499"/>
      <c r="E63" s="499"/>
      <c r="F63" s="499"/>
      <c r="G63" s="499"/>
      <c r="H63" s="531"/>
      <c r="I63" s="531"/>
      <c r="J63" s="531"/>
      <c r="K63" s="531"/>
      <c r="L63" s="531"/>
      <c r="M63" s="531"/>
      <c r="N63" s="531"/>
      <c r="O63" s="499"/>
    </row>
    <row r="64" s="497" customFormat="true" spans="1:15">
      <c r="A64" s="499"/>
      <c r="B64" s="499"/>
      <c r="C64" s="499"/>
      <c r="D64" s="499"/>
      <c r="E64" s="499"/>
      <c r="F64" s="499"/>
      <c r="G64" s="499"/>
      <c r="H64" s="531"/>
      <c r="I64" s="531"/>
      <c r="J64" s="531"/>
      <c r="K64" s="531"/>
      <c r="L64" s="531"/>
      <c r="M64" s="531"/>
      <c r="N64" s="531"/>
      <c r="O64" s="499"/>
    </row>
    <row r="65" s="497" customFormat="true" spans="1:15">
      <c r="A65" s="499"/>
      <c r="B65" s="499"/>
      <c r="C65" s="499"/>
      <c r="D65" s="499"/>
      <c r="E65" s="499"/>
      <c r="F65" s="499"/>
      <c r="G65" s="499"/>
      <c r="H65" s="531"/>
      <c r="I65" s="531"/>
      <c r="J65" s="531"/>
      <c r="K65" s="531"/>
      <c r="L65" s="531"/>
      <c r="M65" s="531"/>
      <c r="N65" s="531"/>
      <c r="O65" s="499"/>
    </row>
    <row r="66" s="497" customFormat="true" spans="1:15">
      <c r="A66" s="499"/>
      <c r="B66" s="499"/>
      <c r="C66" s="499"/>
      <c r="D66" s="499"/>
      <c r="E66" s="499"/>
      <c r="F66" s="499"/>
      <c r="G66" s="499"/>
      <c r="H66" s="531"/>
      <c r="I66" s="531"/>
      <c r="J66" s="531"/>
      <c r="K66" s="531"/>
      <c r="L66" s="531"/>
      <c r="M66" s="531"/>
      <c r="N66" s="531"/>
      <c r="O66" s="499"/>
    </row>
    <row r="67" s="497" customFormat="true" spans="1:15">
      <c r="A67" s="499"/>
      <c r="B67" s="499"/>
      <c r="C67" s="499"/>
      <c r="D67" s="499"/>
      <c r="E67" s="499"/>
      <c r="F67" s="499"/>
      <c r="G67" s="499"/>
      <c r="H67" s="531"/>
      <c r="I67" s="531"/>
      <c r="J67" s="531"/>
      <c r="K67" s="531"/>
      <c r="L67" s="531"/>
      <c r="M67" s="531"/>
      <c r="N67" s="531"/>
      <c r="O67" s="499"/>
    </row>
    <row r="68" s="497" customFormat="true" spans="1:15">
      <c r="A68" s="499"/>
      <c r="B68" s="499"/>
      <c r="C68" s="499"/>
      <c r="D68" s="499"/>
      <c r="E68" s="499"/>
      <c r="F68" s="499"/>
      <c r="G68" s="499"/>
      <c r="H68" s="531"/>
      <c r="I68" s="531"/>
      <c r="J68" s="531"/>
      <c r="K68" s="531"/>
      <c r="L68" s="531"/>
      <c r="M68" s="531"/>
      <c r="N68" s="531"/>
      <c r="O68" s="499"/>
    </row>
    <row r="69" s="497" customFormat="true" spans="1:15">
      <c r="A69" s="499"/>
      <c r="B69" s="499"/>
      <c r="C69" s="499"/>
      <c r="D69" s="499"/>
      <c r="E69" s="499"/>
      <c r="F69" s="499"/>
      <c r="G69" s="499"/>
      <c r="H69" s="531"/>
      <c r="I69" s="531"/>
      <c r="J69" s="531"/>
      <c r="K69" s="531"/>
      <c r="L69" s="531"/>
      <c r="M69" s="531"/>
      <c r="N69" s="531"/>
      <c r="O69" s="499"/>
    </row>
    <row r="70" s="497" customFormat="true" spans="1:15">
      <c r="A70" s="499"/>
      <c r="B70" s="499"/>
      <c r="C70" s="499"/>
      <c r="D70" s="499"/>
      <c r="E70" s="499"/>
      <c r="F70" s="499"/>
      <c r="G70" s="499"/>
      <c r="H70" s="531"/>
      <c r="I70" s="531"/>
      <c r="J70" s="531"/>
      <c r="K70" s="531"/>
      <c r="L70" s="531"/>
      <c r="M70" s="531"/>
      <c r="N70" s="531"/>
      <c r="O70" s="499"/>
    </row>
    <row r="71" s="497" customFormat="true" spans="1:15">
      <c r="A71" s="499"/>
      <c r="B71" s="499"/>
      <c r="C71" s="499"/>
      <c r="D71" s="499"/>
      <c r="E71" s="499"/>
      <c r="F71" s="499"/>
      <c r="G71" s="499"/>
      <c r="H71" s="531"/>
      <c r="I71" s="531"/>
      <c r="J71" s="531"/>
      <c r="K71" s="531"/>
      <c r="L71" s="531"/>
      <c r="M71" s="531"/>
      <c r="N71" s="531"/>
      <c r="O71" s="499"/>
    </row>
  </sheetData>
  <mergeCells count="42">
    <mergeCell ref="A2:N2"/>
    <mergeCell ref="A5:N5"/>
    <mergeCell ref="A29:N29"/>
    <mergeCell ref="A52:N52"/>
    <mergeCell ref="A7:A8"/>
    <mergeCell ref="A10:A13"/>
    <mergeCell ref="A16:A17"/>
    <mergeCell ref="A21:A22"/>
    <mergeCell ref="A35:A37"/>
    <mergeCell ref="A39:A40"/>
    <mergeCell ref="A42:A43"/>
    <mergeCell ref="B7:B8"/>
    <mergeCell ref="B10:B13"/>
    <mergeCell ref="B16:B17"/>
    <mergeCell ref="B21:B22"/>
    <mergeCell ref="B35:B37"/>
    <mergeCell ref="B39:B40"/>
    <mergeCell ref="B42:B43"/>
    <mergeCell ref="C7:C8"/>
    <mergeCell ref="C10:C13"/>
    <mergeCell ref="C16:C17"/>
    <mergeCell ref="C21:C22"/>
    <mergeCell ref="C35:C37"/>
    <mergeCell ref="C39:C40"/>
    <mergeCell ref="C42:C43"/>
    <mergeCell ref="D10:D13"/>
    <mergeCell ref="D16:D17"/>
    <mergeCell ref="D21:D22"/>
    <mergeCell ref="D35:D37"/>
    <mergeCell ref="D39:D40"/>
    <mergeCell ref="D42:D43"/>
    <mergeCell ref="K16:K17"/>
    <mergeCell ref="L16:L17"/>
    <mergeCell ref="M10:M13"/>
    <mergeCell ref="M16:M17"/>
    <mergeCell ref="M21:M22"/>
    <mergeCell ref="N10:N13"/>
    <mergeCell ref="N16:N17"/>
    <mergeCell ref="N21:N22"/>
    <mergeCell ref="N35:N37"/>
    <mergeCell ref="N39:N40"/>
    <mergeCell ref="N42:N43"/>
  </mergeCells>
  <pageMargins left="0.75" right="0.75" top="1" bottom="1" header="0.5" footer="0.5"/>
  <pageSetup paperSize="9" orientation="portrait"/>
  <headerFooter alignWithMargins="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8"/>
  <sheetViews>
    <sheetView tabSelected="1" view="pageBreakPreview" zoomScaleNormal="100" zoomScaleSheetLayoutView="100" topLeftCell="A5" workbookViewId="0">
      <selection activeCell="A24" sqref="A24"/>
    </sheetView>
  </sheetViews>
  <sheetFormatPr defaultColWidth="11.304347826087" defaultRowHeight="15.8" outlineLevelCol="7"/>
  <cols>
    <col min="1" max="1" width="45.9217391304348" style="212" customWidth="true"/>
    <col min="2" max="3" width="23.3130434782609" style="212" customWidth="true"/>
    <col min="4" max="16368" width="11.304347826087" style="212"/>
    <col min="16369" max="16384" width="11.304347826087" style="431"/>
  </cols>
  <sheetData>
    <row r="1" s="212" customFormat="true" ht="18" customHeight="true" spans="1:1">
      <c r="A1" s="464" t="s">
        <v>1741</v>
      </c>
    </row>
    <row r="2" s="212" customFormat="true" ht="20.25" customHeight="true" spans="1:3">
      <c r="A2" s="491" t="s">
        <v>1742</v>
      </c>
      <c r="B2" s="491"/>
      <c r="C2" s="491"/>
    </row>
    <row r="3" s="212" customFormat="true" ht="20.25" customHeight="true" spans="1:3">
      <c r="A3" s="492" t="s">
        <v>1459</v>
      </c>
      <c r="B3" s="492"/>
      <c r="C3" s="492"/>
    </row>
    <row r="4" s="212" customFormat="true" ht="21" customHeight="true" spans="1:3">
      <c r="A4" s="483" t="s">
        <v>3</v>
      </c>
      <c r="B4" s="434" t="s">
        <v>1743</v>
      </c>
      <c r="C4" s="434" t="s">
        <v>1744</v>
      </c>
    </row>
    <row r="5" s="497" customFormat="true" ht="24" customHeight="true" spans="1:3">
      <c r="A5" s="506" t="s">
        <v>1745</v>
      </c>
      <c r="B5" s="503">
        <v>881.21</v>
      </c>
      <c r="C5" s="503">
        <v>230.36</v>
      </c>
    </row>
    <row r="6" s="497" customFormat="true" ht="24" customHeight="true" spans="1:3">
      <c r="A6" s="506" t="s">
        <v>1746</v>
      </c>
      <c r="B6" s="503">
        <v>68.86</v>
      </c>
      <c r="C6" s="503">
        <v>36.96</v>
      </c>
    </row>
    <row r="7" s="497" customFormat="true" ht="24" customHeight="true" spans="1:3">
      <c r="A7" s="506" t="s">
        <v>1747</v>
      </c>
      <c r="B7" s="503">
        <v>812.34</v>
      </c>
      <c r="C7" s="503">
        <v>193.4</v>
      </c>
    </row>
    <row r="8" s="497" customFormat="true" ht="24" customHeight="true" spans="1:3">
      <c r="A8" s="506" t="s">
        <v>1748</v>
      </c>
      <c r="B8" s="503">
        <v>1708.5</v>
      </c>
      <c r="C8" s="503">
        <v>720.95</v>
      </c>
    </row>
    <row r="9" s="497" customFormat="true" ht="24" customHeight="true" spans="1:3">
      <c r="A9" s="506" t="s">
        <v>1746</v>
      </c>
      <c r="B9" s="503">
        <v>357.6</v>
      </c>
      <c r="C9" s="503">
        <v>300.85</v>
      </c>
    </row>
    <row r="10" s="497" customFormat="true" ht="24" customHeight="true" spans="1:3">
      <c r="A10" s="506" t="s">
        <v>1747</v>
      </c>
      <c r="B10" s="503">
        <v>1350.9</v>
      </c>
      <c r="C10" s="503">
        <v>420.1</v>
      </c>
    </row>
    <row r="11" s="212" customFormat="true" ht="21" customHeight="true" spans="1:3">
      <c r="A11" s="506" t="s">
        <v>1749</v>
      </c>
      <c r="B11" s="503">
        <v>586.2</v>
      </c>
      <c r="C11" s="503">
        <v>269.6</v>
      </c>
    </row>
    <row r="12" s="212" customFormat="true" ht="21" customHeight="true" spans="1:3">
      <c r="A12" s="506" t="s">
        <v>1750</v>
      </c>
      <c r="B12" s="503">
        <v>69.2</v>
      </c>
      <c r="C12" s="503">
        <v>56</v>
      </c>
    </row>
    <row r="13" s="212" customFormat="true" ht="21" customHeight="true" spans="1:3">
      <c r="A13" s="506" t="s">
        <v>1751</v>
      </c>
      <c r="B13" s="503">
        <v>57.2</v>
      </c>
      <c r="C13" s="503">
        <v>44</v>
      </c>
    </row>
    <row r="14" s="212" customFormat="true" ht="21" customHeight="true" spans="1:3">
      <c r="A14" s="506" t="s">
        <v>1752</v>
      </c>
      <c r="B14" s="503">
        <v>517</v>
      </c>
      <c r="C14" s="503">
        <v>213.6</v>
      </c>
    </row>
    <row r="15" s="212" customFormat="true" ht="21" customHeight="true" spans="1:3">
      <c r="A15" s="506" t="s">
        <v>1751</v>
      </c>
      <c r="B15" s="503">
        <v>0</v>
      </c>
      <c r="C15" s="503">
        <v>0</v>
      </c>
    </row>
    <row r="16" s="212" customFormat="true" ht="21" customHeight="true" spans="1:3">
      <c r="A16" s="506" t="s">
        <v>1753</v>
      </c>
      <c r="B16" s="503">
        <v>47.43</v>
      </c>
      <c r="C16" s="503">
        <v>21.27</v>
      </c>
    </row>
    <row r="17" s="212" customFormat="true" ht="21" customHeight="true" spans="1:3">
      <c r="A17" s="506" t="s">
        <v>1754</v>
      </c>
      <c r="B17" s="503">
        <v>22.18</v>
      </c>
      <c r="C17" s="503">
        <v>18.6</v>
      </c>
    </row>
    <row r="18" s="212" customFormat="true" ht="21" customHeight="true" spans="1:3">
      <c r="A18" s="506" t="s">
        <v>1755</v>
      </c>
      <c r="B18" s="503">
        <v>25.25</v>
      </c>
      <c r="C18" s="503">
        <v>2.67</v>
      </c>
    </row>
    <row r="19" s="212" customFormat="true" ht="21" customHeight="true" spans="1:3">
      <c r="A19" s="506" t="s">
        <v>1756</v>
      </c>
      <c r="B19" s="503">
        <v>31.82</v>
      </c>
      <c r="C19" s="503">
        <v>8.28</v>
      </c>
    </row>
    <row r="20" s="212" customFormat="true" ht="21" customHeight="true" spans="1:3">
      <c r="A20" s="506" t="s">
        <v>1754</v>
      </c>
      <c r="B20" s="503">
        <v>2.33</v>
      </c>
      <c r="C20" s="503">
        <v>1.25</v>
      </c>
    </row>
    <row r="21" s="212" customFormat="true" ht="21" customHeight="true" spans="1:3">
      <c r="A21" s="506" t="s">
        <v>1755</v>
      </c>
      <c r="B21" s="503">
        <v>29.49</v>
      </c>
      <c r="C21" s="503">
        <v>7.03</v>
      </c>
    </row>
    <row r="22" s="212" customFormat="true" ht="21" customHeight="true" spans="1:3">
      <c r="A22" s="506" t="s">
        <v>1757</v>
      </c>
      <c r="B22" s="503">
        <v>55.89</v>
      </c>
      <c r="C22" s="503">
        <v>21.865</v>
      </c>
    </row>
    <row r="23" s="212" customFormat="true" ht="21" customHeight="true" spans="1:3">
      <c r="A23" s="506" t="s">
        <v>1754</v>
      </c>
      <c r="B23" s="503">
        <v>0</v>
      </c>
      <c r="C23" s="503">
        <v>0</v>
      </c>
    </row>
    <row r="24" s="212" customFormat="true" ht="21" customHeight="true" spans="1:3">
      <c r="A24" s="506" t="s">
        <v>1755</v>
      </c>
      <c r="B24" s="503">
        <v>55.89</v>
      </c>
      <c r="C24" s="503">
        <v>21.865</v>
      </c>
    </row>
    <row r="25" s="212" customFormat="true" ht="21" customHeight="true" spans="1:3">
      <c r="A25" s="506" t="s">
        <v>1758</v>
      </c>
      <c r="B25" s="503">
        <f>B26+B27</f>
        <v>52.97</v>
      </c>
      <c r="C25" s="503">
        <f>C26+C27</f>
        <v>21.22</v>
      </c>
    </row>
    <row r="26" s="212" customFormat="true" ht="21" customHeight="true" spans="1:8">
      <c r="A26" s="506" t="s">
        <v>1754</v>
      </c>
      <c r="B26" s="503">
        <v>3.83</v>
      </c>
      <c r="C26" s="503">
        <v>2.5</v>
      </c>
      <c r="H26" s="508"/>
    </row>
    <row r="27" s="212" customFormat="true" ht="21" customHeight="true" spans="1:8">
      <c r="A27" s="506" t="s">
        <v>1755</v>
      </c>
      <c r="B27" s="503">
        <v>49.14</v>
      </c>
      <c r="C27" s="503">
        <v>18.72</v>
      </c>
      <c r="H27" s="508"/>
    </row>
    <row r="28" s="212" customFormat="true" ht="14.25" customHeight="true" spans="1:3">
      <c r="A28" s="507"/>
      <c r="B28" s="507"/>
      <c r="C28" s="507"/>
    </row>
  </sheetData>
  <mergeCells count="3">
    <mergeCell ref="A2:C2"/>
    <mergeCell ref="A3:C3"/>
    <mergeCell ref="A28:C28"/>
  </mergeCells>
  <pageMargins left="0.75" right="0.75" top="1" bottom="1" header="0.5" footer="0.5"/>
  <pageSetup paperSize="9" orientation="portrait"/>
  <headerFooter alignWithMargins="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21"/>
  <sheetViews>
    <sheetView view="pageBreakPreview" zoomScaleNormal="100" zoomScaleSheetLayoutView="100" workbookViewId="0">
      <selection activeCell="M21" sqref="M21"/>
    </sheetView>
  </sheetViews>
  <sheetFormatPr defaultColWidth="11.304347826087" defaultRowHeight="15.8"/>
  <cols>
    <col min="1" max="1" width="34.904347826087" style="497" customWidth="true"/>
    <col min="2" max="4" width="10.3130434782609" style="497" customWidth="true"/>
    <col min="5" max="13" width="8.76521739130435" style="497" customWidth="true"/>
    <col min="14" max="14" width="10.4608695652174" style="497" customWidth="true"/>
    <col min="15" max="15" width="11.304347826087" style="497"/>
    <col min="16" max="16" width="3.67826086956522" style="497" customWidth="true"/>
    <col min="17" max="16384" width="11.304347826087" style="497"/>
  </cols>
  <sheetData>
    <row r="1" s="497" customFormat="true" ht="14.25" customHeight="true" spans="1:1">
      <c r="A1" s="464" t="s">
        <v>1759</v>
      </c>
    </row>
    <row r="2" s="497" customFormat="true" ht="27.2" customHeight="true" spans="1:15">
      <c r="A2" s="498" t="s">
        <v>1760</v>
      </c>
      <c r="B2" s="498"/>
      <c r="C2" s="498"/>
      <c r="D2" s="498"/>
      <c r="E2" s="498"/>
      <c r="F2" s="498"/>
      <c r="G2" s="498"/>
      <c r="H2" s="498"/>
      <c r="I2" s="498"/>
      <c r="J2" s="498"/>
      <c r="K2" s="498"/>
      <c r="L2" s="498"/>
      <c r="M2" s="498"/>
      <c r="N2" s="498"/>
      <c r="O2" s="498"/>
    </row>
    <row r="3" s="497" customFormat="true" ht="21" customHeight="true" spans="1:17">
      <c r="A3" s="499"/>
      <c r="B3" s="499"/>
      <c r="C3" s="500"/>
      <c r="D3" s="499"/>
      <c r="E3" s="499"/>
      <c r="F3" s="499"/>
      <c r="G3" s="499"/>
      <c r="H3" s="499"/>
      <c r="I3" s="499"/>
      <c r="J3" s="499"/>
      <c r="K3" s="499"/>
      <c r="L3" s="499"/>
      <c r="M3" s="499"/>
      <c r="N3" s="504"/>
      <c r="O3" s="504" t="s">
        <v>1459</v>
      </c>
      <c r="P3" s="499"/>
      <c r="Q3" s="499"/>
    </row>
    <row r="4" s="497" customFormat="true" ht="33.95" customHeight="true" spans="1:17">
      <c r="A4" s="501" t="s">
        <v>3</v>
      </c>
      <c r="B4" s="501" t="s">
        <v>1761</v>
      </c>
      <c r="C4" s="501" t="s">
        <v>1762</v>
      </c>
      <c r="D4" s="501" t="s">
        <v>1763</v>
      </c>
      <c r="E4" s="501" t="s">
        <v>1764</v>
      </c>
      <c r="F4" s="501" t="s">
        <v>1765</v>
      </c>
      <c r="G4" s="501" t="s">
        <v>1766</v>
      </c>
      <c r="H4" s="501" t="s">
        <v>1767</v>
      </c>
      <c r="I4" s="501" t="s">
        <v>1768</v>
      </c>
      <c r="J4" s="501" t="s">
        <v>1769</v>
      </c>
      <c r="K4" s="501" t="s">
        <v>1770</v>
      </c>
      <c r="L4" s="501" t="s">
        <v>1771</v>
      </c>
      <c r="M4" s="501" t="s">
        <v>1772</v>
      </c>
      <c r="N4" s="501" t="s">
        <v>1773</v>
      </c>
      <c r="O4" s="501" t="s">
        <v>1774</v>
      </c>
      <c r="P4" s="499"/>
      <c r="Q4" s="499"/>
    </row>
    <row r="5" s="497" customFormat="true" ht="33.95" customHeight="true" spans="1:17">
      <c r="A5" s="502" t="s">
        <v>1775</v>
      </c>
      <c r="B5" s="494">
        <f t="shared" ref="B5:O5" si="0">B6+B7+B8</f>
        <v>586.2</v>
      </c>
      <c r="C5" s="494">
        <f t="shared" si="0"/>
        <v>269.6</v>
      </c>
      <c r="D5" s="494">
        <f t="shared" si="0"/>
        <v>316.6</v>
      </c>
      <c r="E5" s="494">
        <f t="shared" si="0"/>
        <v>9.3</v>
      </c>
      <c r="F5" s="494">
        <f t="shared" si="0"/>
        <v>54.9</v>
      </c>
      <c r="G5" s="494">
        <f t="shared" si="0"/>
        <v>22.6</v>
      </c>
      <c r="H5" s="494">
        <f t="shared" si="0"/>
        <v>33.2</v>
      </c>
      <c r="I5" s="494">
        <f t="shared" si="0"/>
        <v>54.9</v>
      </c>
      <c r="J5" s="494">
        <f t="shared" si="0"/>
        <v>3.4</v>
      </c>
      <c r="K5" s="494">
        <f t="shared" si="0"/>
        <v>43.4</v>
      </c>
      <c r="L5" s="494">
        <f t="shared" si="0"/>
        <v>43.3</v>
      </c>
      <c r="M5" s="494">
        <f t="shared" si="0"/>
        <v>36.4</v>
      </c>
      <c r="N5" s="494">
        <f t="shared" si="0"/>
        <v>8.2</v>
      </c>
      <c r="O5" s="494">
        <f t="shared" si="0"/>
        <v>7</v>
      </c>
      <c r="P5" s="499"/>
      <c r="Q5" s="499"/>
    </row>
    <row r="6" s="497" customFormat="true" ht="33.95" customHeight="true" spans="1:17">
      <c r="A6" s="502" t="s">
        <v>1776</v>
      </c>
      <c r="B6" s="494">
        <v>12</v>
      </c>
      <c r="C6" s="494">
        <v>12</v>
      </c>
      <c r="D6" s="494">
        <v>0</v>
      </c>
      <c r="E6" s="494">
        <v>0</v>
      </c>
      <c r="F6" s="494">
        <v>0</v>
      </c>
      <c r="G6" s="494">
        <v>0</v>
      </c>
      <c r="H6" s="494">
        <v>0</v>
      </c>
      <c r="I6" s="494">
        <v>0</v>
      </c>
      <c r="J6" s="494">
        <v>0</v>
      </c>
      <c r="K6" s="494">
        <v>0</v>
      </c>
      <c r="L6" s="494">
        <v>0</v>
      </c>
      <c r="M6" s="494">
        <v>0</v>
      </c>
      <c r="N6" s="494">
        <v>0</v>
      </c>
      <c r="O6" s="494">
        <v>0</v>
      </c>
      <c r="P6" s="499"/>
      <c r="Q6" s="499"/>
    </row>
    <row r="7" s="497" customFormat="true" ht="33.95" customHeight="true" spans="1:17">
      <c r="A7" s="502" t="s">
        <v>1777</v>
      </c>
      <c r="B7" s="503">
        <f>SUM(C7,D7)</f>
        <v>57.2</v>
      </c>
      <c r="C7" s="503">
        <f>9+35</f>
        <v>44</v>
      </c>
      <c r="D7" s="494">
        <f t="shared" ref="D7:D14" si="1">SUM(E7:O7)</f>
        <v>13.2</v>
      </c>
      <c r="E7" s="494">
        <v>0</v>
      </c>
      <c r="F7" s="494">
        <v>0</v>
      </c>
      <c r="G7" s="494">
        <v>0</v>
      </c>
      <c r="H7" s="494">
        <v>0</v>
      </c>
      <c r="I7" s="494">
        <v>0</v>
      </c>
      <c r="J7" s="494">
        <v>0</v>
      </c>
      <c r="K7" s="503">
        <v>4.9</v>
      </c>
      <c r="L7" s="494">
        <v>0</v>
      </c>
      <c r="M7" s="503">
        <v>2.5</v>
      </c>
      <c r="N7" s="494">
        <v>0</v>
      </c>
      <c r="O7" s="503">
        <v>5.8</v>
      </c>
      <c r="P7" s="499"/>
      <c r="Q7" s="499"/>
    </row>
    <row r="8" s="497" customFormat="true" ht="33.95" customHeight="true" spans="1:17">
      <c r="A8" s="502" t="s">
        <v>1778</v>
      </c>
      <c r="B8" s="494">
        <v>517</v>
      </c>
      <c r="C8" s="494">
        <v>213.6</v>
      </c>
      <c r="D8" s="494">
        <f t="shared" si="1"/>
        <v>303.4</v>
      </c>
      <c r="E8" s="494">
        <v>9.3</v>
      </c>
      <c r="F8" s="494">
        <v>54.9</v>
      </c>
      <c r="G8" s="494">
        <v>22.6</v>
      </c>
      <c r="H8" s="494">
        <v>33.2</v>
      </c>
      <c r="I8" s="494">
        <v>54.9</v>
      </c>
      <c r="J8" s="494">
        <v>3.4</v>
      </c>
      <c r="K8" s="494">
        <v>38.5</v>
      </c>
      <c r="L8" s="494">
        <v>43.3</v>
      </c>
      <c r="M8" s="494">
        <v>33.9</v>
      </c>
      <c r="N8" s="494">
        <v>8.2</v>
      </c>
      <c r="O8" s="494">
        <v>1.2</v>
      </c>
      <c r="P8" s="499"/>
      <c r="Q8" s="499"/>
    </row>
    <row r="9" s="497" customFormat="true" ht="33.95" customHeight="true" spans="1:17">
      <c r="A9" s="502" t="s">
        <v>1779</v>
      </c>
      <c r="B9" s="494">
        <v>47.43</v>
      </c>
      <c r="C9" s="494">
        <v>21.27</v>
      </c>
      <c r="D9" s="494">
        <f t="shared" si="1"/>
        <v>26.16</v>
      </c>
      <c r="E9" s="494">
        <v>2</v>
      </c>
      <c r="F9" s="494">
        <v>1.58</v>
      </c>
      <c r="G9" s="494">
        <v>0</v>
      </c>
      <c r="H9" s="494">
        <v>17.3</v>
      </c>
      <c r="I9" s="494">
        <v>0.11</v>
      </c>
      <c r="J9" s="494">
        <v>0</v>
      </c>
      <c r="K9" s="494">
        <v>0.02</v>
      </c>
      <c r="L9" s="494">
        <v>0</v>
      </c>
      <c r="M9" s="494">
        <v>4.78</v>
      </c>
      <c r="N9" s="494">
        <v>0.37</v>
      </c>
      <c r="O9" s="494">
        <v>0</v>
      </c>
      <c r="P9" s="505"/>
      <c r="Q9" s="499"/>
    </row>
    <row r="10" s="497" customFormat="true" ht="33.95" customHeight="true" spans="1:17">
      <c r="A10" s="502" t="s">
        <v>1746</v>
      </c>
      <c r="B10" s="494">
        <v>22.18</v>
      </c>
      <c r="C10" s="494">
        <v>18.6</v>
      </c>
      <c r="D10" s="494">
        <f t="shared" si="1"/>
        <v>3.58</v>
      </c>
      <c r="E10" s="494">
        <v>0</v>
      </c>
      <c r="F10" s="494">
        <v>0</v>
      </c>
      <c r="G10" s="494">
        <v>0</v>
      </c>
      <c r="H10" s="494">
        <v>3</v>
      </c>
      <c r="I10" s="494">
        <v>0.11</v>
      </c>
      <c r="J10" s="494">
        <v>0</v>
      </c>
      <c r="K10" s="494">
        <v>0.02</v>
      </c>
      <c r="L10" s="494">
        <v>0</v>
      </c>
      <c r="M10" s="494">
        <v>0.08</v>
      </c>
      <c r="N10" s="494">
        <v>0.37</v>
      </c>
      <c r="O10" s="494">
        <v>0</v>
      </c>
      <c r="P10" s="499"/>
      <c r="Q10" s="499"/>
    </row>
    <row r="11" s="497" customFormat="true" ht="33.95" customHeight="true" spans="1:17">
      <c r="A11" s="502" t="s">
        <v>1747</v>
      </c>
      <c r="B11" s="494">
        <v>25.25</v>
      </c>
      <c r="C11" s="494">
        <v>2.67</v>
      </c>
      <c r="D11" s="494">
        <f t="shared" si="1"/>
        <v>22.58</v>
      </c>
      <c r="E11" s="494">
        <v>2</v>
      </c>
      <c r="F11" s="494">
        <v>1.58</v>
      </c>
      <c r="G11" s="494">
        <v>0</v>
      </c>
      <c r="H11" s="494">
        <v>14.3</v>
      </c>
      <c r="I11" s="494">
        <v>0</v>
      </c>
      <c r="J11" s="494">
        <v>0</v>
      </c>
      <c r="K11" s="494">
        <v>0</v>
      </c>
      <c r="L11" s="494">
        <v>0</v>
      </c>
      <c r="M11" s="494">
        <v>4.7</v>
      </c>
      <c r="N11" s="494">
        <v>0</v>
      </c>
      <c r="O11" s="494">
        <v>0</v>
      </c>
      <c r="P11" s="499"/>
      <c r="Q11" s="499"/>
    </row>
    <row r="12" s="497" customFormat="true" ht="33.95" customHeight="true" spans="1:17">
      <c r="A12" s="502" t="s">
        <v>1780</v>
      </c>
      <c r="B12" s="503">
        <v>31.82</v>
      </c>
      <c r="C12" s="503">
        <v>8.28</v>
      </c>
      <c r="D12" s="494">
        <f t="shared" si="1"/>
        <v>23.54</v>
      </c>
      <c r="E12" s="503">
        <v>0.75</v>
      </c>
      <c r="F12" s="503">
        <v>3.22</v>
      </c>
      <c r="G12" s="503">
        <v>0.68</v>
      </c>
      <c r="H12" s="503">
        <v>5.32</v>
      </c>
      <c r="I12" s="503">
        <v>4.83</v>
      </c>
      <c r="J12" s="503">
        <v>0.38</v>
      </c>
      <c r="K12" s="503">
        <v>1.96</v>
      </c>
      <c r="L12" s="503">
        <v>3.5</v>
      </c>
      <c r="M12" s="503">
        <v>2.74</v>
      </c>
      <c r="N12" s="503">
        <v>0.16</v>
      </c>
      <c r="O12" s="494">
        <v>0</v>
      </c>
      <c r="P12" s="499"/>
      <c r="Q12" s="499"/>
    </row>
    <row r="13" s="497" customFormat="true" ht="33.95" customHeight="true" spans="1:17">
      <c r="A13" s="502" t="s">
        <v>1746</v>
      </c>
      <c r="B13" s="503">
        <v>2.33</v>
      </c>
      <c r="C13" s="503">
        <v>1.25</v>
      </c>
      <c r="D13" s="494">
        <f t="shared" si="1"/>
        <v>1.08</v>
      </c>
      <c r="E13" s="503">
        <v>0.19</v>
      </c>
      <c r="F13" s="503">
        <v>0</v>
      </c>
      <c r="G13" s="503">
        <v>0.02</v>
      </c>
      <c r="H13" s="503">
        <v>0.53</v>
      </c>
      <c r="I13" s="503">
        <v>0.2</v>
      </c>
      <c r="J13" s="503">
        <v>0.12</v>
      </c>
      <c r="K13" s="503">
        <v>0.01</v>
      </c>
      <c r="L13" s="503">
        <v>0</v>
      </c>
      <c r="M13" s="503">
        <v>0.01</v>
      </c>
      <c r="N13" s="503">
        <v>0</v>
      </c>
      <c r="O13" s="494">
        <v>0</v>
      </c>
      <c r="P13" s="499"/>
      <c r="Q13" s="499"/>
    </row>
    <row r="14" s="497" customFormat="true" ht="33.95" customHeight="true" spans="1:17">
      <c r="A14" s="502" t="s">
        <v>1747</v>
      </c>
      <c r="B14" s="503">
        <v>29.49</v>
      </c>
      <c r="C14" s="503">
        <v>7.03</v>
      </c>
      <c r="D14" s="494">
        <f t="shared" si="1"/>
        <v>22.46</v>
      </c>
      <c r="E14" s="503">
        <v>0.56</v>
      </c>
      <c r="F14" s="503">
        <v>3.22</v>
      </c>
      <c r="G14" s="503">
        <v>0.66</v>
      </c>
      <c r="H14" s="503">
        <v>4.79</v>
      </c>
      <c r="I14" s="503">
        <v>4.63</v>
      </c>
      <c r="J14" s="503">
        <v>0.26</v>
      </c>
      <c r="K14" s="503">
        <v>1.95</v>
      </c>
      <c r="L14" s="503">
        <v>3.5</v>
      </c>
      <c r="M14" s="503">
        <v>2.73</v>
      </c>
      <c r="N14" s="503">
        <v>0.16</v>
      </c>
      <c r="O14" s="494">
        <v>0</v>
      </c>
      <c r="P14" s="499"/>
      <c r="Q14" s="499"/>
    </row>
    <row r="15" s="497" customFormat="true" spans="1:17">
      <c r="A15" s="499"/>
      <c r="B15" s="499"/>
      <c r="C15" s="499"/>
      <c r="D15" s="499"/>
      <c r="E15" s="499"/>
      <c r="F15" s="499"/>
      <c r="G15" s="499"/>
      <c r="H15" s="499"/>
      <c r="I15" s="499"/>
      <c r="J15" s="499"/>
      <c r="K15" s="499"/>
      <c r="L15" s="499"/>
      <c r="M15" s="499"/>
      <c r="N15" s="499"/>
      <c r="O15" s="499"/>
      <c r="P15" s="499"/>
      <c r="Q15" s="499"/>
    </row>
    <row r="16" s="497" customFormat="true" spans="1:17">
      <c r="A16" s="499"/>
      <c r="B16" s="499"/>
      <c r="C16" s="499"/>
      <c r="D16" s="499"/>
      <c r="E16" s="499"/>
      <c r="F16" s="499"/>
      <c r="G16" s="499"/>
      <c r="H16" s="499"/>
      <c r="I16" s="499"/>
      <c r="J16" s="499"/>
      <c r="K16" s="499"/>
      <c r="L16" s="499"/>
      <c r="M16" s="499"/>
      <c r="N16" s="499"/>
      <c r="O16" s="499"/>
      <c r="P16" s="499"/>
      <c r="Q16" s="499"/>
    </row>
    <row r="17" s="497" customFormat="true" spans="1:17">
      <c r="A17" s="499"/>
      <c r="B17" s="499"/>
      <c r="C17" s="499"/>
      <c r="D17" s="499"/>
      <c r="E17" s="499"/>
      <c r="F17" s="499"/>
      <c r="G17" s="499"/>
      <c r="H17" s="499"/>
      <c r="I17" s="499"/>
      <c r="J17" s="499"/>
      <c r="K17" s="499"/>
      <c r="L17" s="499"/>
      <c r="M17" s="499"/>
      <c r="N17" s="499"/>
      <c r="O17" s="499"/>
      <c r="P17" s="499"/>
      <c r="Q17" s="499"/>
    </row>
    <row r="18" s="497" customFormat="true" spans="1:17">
      <c r="A18" s="499"/>
      <c r="B18" s="499"/>
      <c r="C18" s="499"/>
      <c r="D18" s="499"/>
      <c r="E18" s="499"/>
      <c r="F18" s="499"/>
      <c r="G18" s="499"/>
      <c r="H18" s="499"/>
      <c r="I18" s="499"/>
      <c r="J18" s="499"/>
      <c r="K18" s="499"/>
      <c r="L18" s="499"/>
      <c r="M18" s="499"/>
      <c r="N18" s="499"/>
      <c r="O18" s="499"/>
      <c r="P18" s="499"/>
      <c r="Q18" s="499"/>
    </row>
    <row r="19" s="497" customFormat="true" spans="1:17">
      <c r="A19" s="499"/>
      <c r="B19" s="499"/>
      <c r="C19" s="499"/>
      <c r="D19" s="499"/>
      <c r="E19" s="499"/>
      <c r="F19" s="499"/>
      <c r="G19" s="499"/>
      <c r="H19" s="499"/>
      <c r="I19" s="499"/>
      <c r="J19" s="499"/>
      <c r="K19" s="499"/>
      <c r="L19" s="499"/>
      <c r="M19" s="499"/>
      <c r="N19" s="499"/>
      <c r="O19" s="499"/>
      <c r="P19" s="499"/>
      <c r="Q19" s="499"/>
    </row>
    <row r="20" s="497" customFormat="true" spans="1:17">
      <c r="A20" s="499"/>
      <c r="B20" s="499"/>
      <c r="C20" s="499"/>
      <c r="D20" s="499"/>
      <c r="E20" s="499"/>
      <c r="F20" s="499"/>
      <c r="G20" s="499"/>
      <c r="H20" s="499"/>
      <c r="I20" s="499"/>
      <c r="J20" s="499"/>
      <c r="K20" s="499"/>
      <c r="L20" s="499"/>
      <c r="M20" s="499"/>
      <c r="N20" s="499"/>
      <c r="O20" s="499"/>
      <c r="P20" s="499"/>
      <c r="Q20" s="499"/>
    </row>
    <row r="21" s="497" customFormat="true" spans="1:17">
      <c r="A21" s="499"/>
      <c r="B21" s="499"/>
      <c r="C21" s="499"/>
      <c r="D21" s="499"/>
      <c r="E21" s="499"/>
      <c r="F21" s="499"/>
      <c r="G21" s="499"/>
      <c r="H21" s="499"/>
      <c r="I21" s="499"/>
      <c r="J21" s="499"/>
      <c r="K21" s="499"/>
      <c r="L21" s="499"/>
      <c r="M21" s="499"/>
      <c r="N21" s="499"/>
      <c r="O21" s="499"/>
      <c r="P21" s="499"/>
      <c r="Q21" s="499"/>
    </row>
  </sheetData>
  <mergeCells count="1">
    <mergeCell ref="A2:O2"/>
  </mergeCells>
  <pageMargins left="0.75" right="0.75" top="1" bottom="1" header="0.5" footer="0.5"/>
  <pageSetup paperSize="9" orientation="portrait"/>
  <headerFooter alignWithMargins="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5"/>
  <sheetViews>
    <sheetView view="pageBreakPreview" zoomScaleNormal="100" zoomScaleSheetLayoutView="100" workbookViewId="0">
      <selection activeCell="A16" sqref="A16"/>
    </sheetView>
  </sheetViews>
  <sheetFormatPr defaultColWidth="11.304347826087" defaultRowHeight="15.8" outlineLevelCol="5"/>
  <cols>
    <col min="1" max="1" width="70.7913043478261" style="212" customWidth="true"/>
    <col min="2" max="4" width="18.6521739130435" style="212" customWidth="true"/>
    <col min="5" max="5" width="11.0260869565217" style="212" customWidth="true"/>
    <col min="6" max="16384" width="11.304347826087" style="212"/>
  </cols>
  <sheetData>
    <row r="1" s="212" customFormat="true" ht="18" customHeight="true" spans="1:1">
      <c r="A1" s="464" t="s">
        <v>1781</v>
      </c>
    </row>
    <row r="2" s="212" customFormat="true" ht="20.25" customHeight="true" spans="1:4">
      <c r="A2" s="491" t="s">
        <v>1782</v>
      </c>
      <c r="B2" s="491"/>
      <c r="C2" s="491"/>
      <c r="D2" s="491"/>
    </row>
    <row r="3" s="212" customFormat="true" ht="20.25" customHeight="true" spans="1:6">
      <c r="A3" s="492" t="s">
        <v>1459</v>
      </c>
      <c r="B3" s="492"/>
      <c r="C3" s="492"/>
      <c r="D3" s="492"/>
      <c r="E3" s="441"/>
      <c r="F3" s="441"/>
    </row>
    <row r="4" s="212" customFormat="true" ht="31.5" customHeight="true" spans="1:6">
      <c r="A4" s="483" t="s">
        <v>3</v>
      </c>
      <c r="B4" s="434" t="s">
        <v>1743</v>
      </c>
      <c r="C4" s="434" t="s">
        <v>1744</v>
      </c>
      <c r="D4" s="434" t="s">
        <v>1783</v>
      </c>
      <c r="E4" s="441"/>
      <c r="F4" s="441"/>
    </row>
    <row r="5" s="212" customFormat="true" ht="27.95" customHeight="true" spans="1:6">
      <c r="A5" s="493" t="s">
        <v>1784</v>
      </c>
      <c r="B5" s="494">
        <v>1626.18</v>
      </c>
      <c r="C5" s="494">
        <v>629.13</v>
      </c>
      <c r="D5" s="495">
        <v>997.05</v>
      </c>
      <c r="E5" s="441"/>
      <c r="F5" s="441"/>
    </row>
    <row r="6" s="212" customFormat="true" ht="27.95" customHeight="true" spans="1:6">
      <c r="A6" s="493" t="s">
        <v>1785</v>
      </c>
      <c r="B6" s="494">
        <v>278.71</v>
      </c>
      <c r="C6" s="494">
        <v>212.46</v>
      </c>
      <c r="D6" s="495">
        <v>66.25</v>
      </c>
      <c r="E6" s="441"/>
      <c r="F6" s="441"/>
    </row>
    <row r="7" s="212" customFormat="true" ht="27.95" customHeight="true" spans="1:6">
      <c r="A7" s="493" t="s">
        <v>1786</v>
      </c>
      <c r="B7" s="494">
        <v>1347.47</v>
      </c>
      <c r="C7" s="494">
        <v>416.67</v>
      </c>
      <c r="D7" s="495">
        <v>930.8</v>
      </c>
      <c r="E7" s="441"/>
      <c r="F7" s="441"/>
    </row>
    <row r="8" s="212" customFormat="true" ht="27.95" customHeight="true" spans="1:6">
      <c r="A8" s="493" t="s">
        <v>1787</v>
      </c>
      <c r="B8" s="495">
        <v>246</v>
      </c>
      <c r="C8" s="495">
        <v>76.3</v>
      </c>
      <c r="D8" s="495">
        <v>169.7</v>
      </c>
      <c r="E8" s="441"/>
      <c r="F8" s="441"/>
    </row>
    <row r="9" s="212" customFormat="true" ht="27.95" customHeight="true" spans="1:6">
      <c r="A9" s="493" t="s">
        <v>1785</v>
      </c>
      <c r="B9" s="495">
        <v>4</v>
      </c>
      <c r="C9" s="495">
        <v>0</v>
      </c>
      <c r="D9" s="495">
        <v>4</v>
      </c>
      <c r="E9" s="441"/>
      <c r="F9" s="441"/>
    </row>
    <row r="10" s="212" customFormat="true" ht="27.95" customHeight="true" spans="1:6">
      <c r="A10" s="493" t="s">
        <v>1786</v>
      </c>
      <c r="B10" s="495">
        <v>242</v>
      </c>
      <c r="C10" s="495">
        <v>76.3</v>
      </c>
      <c r="D10" s="495">
        <v>165.7</v>
      </c>
      <c r="E10" s="441"/>
      <c r="F10" s="441"/>
    </row>
    <row r="11" s="212" customFormat="true" ht="27" customHeight="true" spans="1:6">
      <c r="A11" s="493" t="s">
        <v>1788</v>
      </c>
      <c r="B11" s="496">
        <v>0</v>
      </c>
      <c r="C11" s="496">
        <v>31.8</v>
      </c>
      <c r="D11" s="496">
        <v>0</v>
      </c>
      <c r="E11" s="441"/>
      <c r="F11" s="441"/>
    </row>
    <row r="12" s="212" customFormat="true" ht="27" customHeight="true" spans="1:6">
      <c r="A12" s="493" t="s">
        <v>1789</v>
      </c>
      <c r="B12" s="496">
        <v>0</v>
      </c>
      <c r="C12" s="496">
        <v>38</v>
      </c>
      <c r="D12" s="496">
        <v>0</v>
      </c>
      <c r="E12" s="441"/>
      <c r="F12" s="441"/>
    </row>
    <row r="13" s="212" customFormat="true" ht="27" customHeight="true" spans="1:6">
      <c r="A13" s="493" t="s">
        <v>1790</v>
      </c>
      <c r="B13" s="496">
        <v>0</v>
      </c>
      <c r="C13" s="496">
        <v>4.2</v>
      </c>
      <c r="D13" s="496">
        <v>0</v>
      </c>
      <c r="E13" s="441"/>
      <c r="F13" s="441"/>
    </row>
    <row r="14" s="212" customFormat="true" ht="27" customHeight="true" spans="1:4">
      <c r="A14" s="493" t="s">
        <v>1791</v>
      </c>
      <c r="B14" s="496">
        <v>0</v>
      </c>
      <c r="C14" s="496">
        <v>0.5</v>
      </c>
      <c r="D14" s="496">
        <v>0</v>
      </c>
    </row>
    <row r="15" s="212" customFormat="true" ht="27" customHeight="true" spans="1:4">
      <c r="A15" s="493" t="s">
        <v>1792</v>
      </c>
      <c r="B15" s="496">
        <v>0</v>
      </c>
      <c r="C15" s="496">
        <v>1.8</v>
      </c>
      <c r="D15" s="496">
        <v>0</v>
      </c>
    </row>
  </sheetData>
  <mergeCells count="2">
    <mergeCell ref="A2:D2"/>
    <mergeCell ref="A3:D3"/>
  </mergeCells>
  <pageMargins left="0.75" right="0.75" top="1" bottom="1" header="0.5" footer="0.5"/>
  <pageSetup paperSize="9" orientation="portrait"/>
  <headerFooter alignWithMargins="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9"/>
  <sheetViews>
    <sheetView view="pageBreakPreview" zoomScaleNormal="100" zoomScaleSheetLayoutView="100" workbookViewId="0">
      <selection activeCell="E13" sqref="E13"/>
    </sheetView>
  </sheetViews>
  <sheetFormatPr defaultColWidth="10.1739130434783" defaultRowHeight="13.65"/>
  <cols>
    <col min="1" max="1" width="11.5913043478261" style="475" customWidth="true"/>
    <col min="2" max="2" width="19.9217391304348" style="475" customWidth="true"/>
    <col min="3" max="8" width="16.2521739130435" style="475" customWidth="true"/>
    <col min="9" max="9" width="18.0869565217391" style="475" customWidth="true"/>
    <col min="10" max="16384" width="10.1739130434783" style="475"/>
  </cols>
  <sheetData>
    <row r="1" s="475" customFormat="true" ht="18" customHeight="true" spans="1:9">
      <c r="A1" s="464" t="s">
        <v>1793</v>
      </c>
      <c r="B1" s="464"/>
      <c r="I1" s="488"/>
    </row>
    <row r="2" s="476" customFormat="true" ht="20.25" customHeight="true" spans="1:256">
      <c r="A2" s="479" t="s">
        <v>1794</v>
      </c>
      <c r="B2" s="479"/>
      <c r="C2" s="479"/>
      <c r="D2" s="479"/>
      <c r="E2" s="479"/>
      <c r="F2" s="479"/>
      <c r="G2" s="479"/>
      <c r="H2" s="479"/>
      <c r="I2" s="479"/>
      <c r="J2" s="489"/>
      <c r="K2" s="489"/>
      <c r="L2" s="489"/>
      <c r="M2" s="489"/>
      <c r="N2" s="489"/>
      <c r="O2" s="489"/>
      <c r="P2" s="489"/>
      <c r="Q2" s="489"/>
      <c r="R2" s="489"/>
      <c r="S2" s="489"/>
      <c r="T2" s="489"/>
      <c r="U2" s="489"/>
      <c r="V2" s="489"/>
      <c r="W2" s="489"/>
      <c r="X2" s="489"/>
      <c r="Y2" s="489"/>
      <c r="Z2" s="489"/>
      <c r="AA2" s="489"/>
      <c r="AB2" s="489"/>
      <c r="AC2" s="489"/>
      <c r="AD2" s="489"/>
      <c r="AE2" s="489"/>
      <c r="AF2" s="489"/>
      <c r="AG2" s="489"/>
      <c r="AH2" s="489"/>
      <c r="AI2" s="489"/>
      <c r="AJ2" s="489"/>
      <c r="AK2" s="489"/>
      <c r="AL2" s="489"/>
      <c r="AM2" s="489"/>
      <c r="AN2" s="489"/>
      <c r="AO2" s="489"/>
      <c r="AP2" s="489"/>
      <c r="AQ2" s="489"/>
      <c r="AR2" s="489"/>
      <c r="AS2" s="489"/>
      <c r="AT2" s="489"/>
      <c r="AU2" s="489"/>
      <c r="AV2" s="489"/>
      <c r="AW2" s="489"/>
      <c r="AX2" s="489"/>
      <c r="AY2" s="489"/>
      <c r="AZ2" s="489"/>
      <c r="BA2" s="489"/>
      <c r="BB2" s="489"/>
      <c r="BC2" s="489"/>
      <c r="BD2" s="489"/>
      <c r="BE2" s="489"/>
      <c r="BF2" s="489"/>
      <c r="BG2" s="489"/>
      <c r="BH2" s="489"/>
      <c r="BI2" s="489"/>
      <c r="BJ2" s="489"/>
      <c r="BK2" s="489"/>
      <c r="BL2" s="489"/>
      <c r="BM2" s="489"/>
      <c r="BN2" s="489"/>
      <c r="BO2" s="489"/>
      <c r="BP2" s="489"/>
      <c r="BQ2" s="489"/>
      <c r="BR2" s="489"/>
      <c r="BS2" s="489"/>
      <c r="BT2" s="489"/>
      <c r="BU2" s="489"/>
      <c r="BV2" s="489"/>
      <c r="BW2" s="489"/>
      <c r="BX2" s="489"/>
      <c r="BY2" s="489"/>
      <c r="BZ2" s="489"/>
      <c r="CA2" s="489"/>
      <c r="CB2" s="489"/>
      <c r="CC2" s="489"/>
      <c r="CD2" s="489"/>
      <c r="CE2" s="489"/>
      <c r="CF2" s="489"/>
      <c r="CG2" s="489"/>
      <c r="CH2" s="489"/>
      <c r="CI2" s="489"/>
      <c r="CJ2" s="489"/>
      <c r="CK2" s="489"/>
      <c r="CL2" s="489"/>
      <c r="CM2" s="489"/>
      <c r="CN2" s="489"/>
      <c r="CO2" s="489"/>
      <c r="CP2" s="489"/>
      <c r="CQ2" s="489"/>
      <c r="CR2" s="489"/>
      <c r="CS2" s="489"/>
      <c r="CT2" s="489"/>
      <c r="CU2" s="489"/>
      <c r="CV2" s="489"/>
      <c r="CW2" s="489"/>
      <c r="CX2" s="489"/>
      <c r="CY2" s="489"/>
      <c r="CZ2" s="489"/>
      <c r="DA2" s="489"/>
      <c r="DB2" s="489"/>
      <c r="DC2" s="489"/>
      <c r="DD2" s="489"/>
      <c r="DE2" s="489"/>
      <c r="DF2" s="489"/>
      <c r="DG2" s="489"/>
      <c r="DH2" s="489"/>
      <c r="DI2" s="489"/>
      <c r="DJ2" s="489"/>
      <c r="DK2" s="489"/>
      <c r="DL2" s="489"/>
      <c r="DM2" s="489"/>
      <c r="DN2" s="489"/>
      <c r="DO2" s="489"/>
      <c r="DP2" s="489"/>
      <c r="DQ2" s="489"/>
      <c r="DR2" s="489"/>
      <c r="DS2" s="489"/>
      <c r="DT2" s="489"/>
      <c r="DU2" s="489"/>
      <c r="DV2" s="489"/>
      <c r="DW2" s="489"/>
      <c r="DX2" s="489"/>
      <c r="DY2" s="489"/>
      <c r="DZ2" s="489"/>
      <c r="EA2" s="489"/>
      <c r="EB2" s="489"/>
      <c r="EC2" s="489"/>
      <c r="ED2" s="489"/>
      <c r="EE2" s="489"/>
      <c r="EF2" s="489"/>
      <c r="EG2" s="489"/>
      <c r="EH2" s="489"/>
      <c r="EI2" s="489"/>
      <c r="EJ2" s="489"/>
      <c r="EK2" s="489"/>
      <c r="EL2" s="489"/>
      <c r="EM2" s="489"/>
      <c r="EN2" s="489"/>
      <c r="EO2" s="489"/>
      <c r="EP2" s="489"/>
      <c r="EQ2" s="489"/>
      <c r="ER2" s="489"/>
      <c r="ES2" s="489"/>
      <c r="ET2" s="489"/>
      <c r="EU2" s="489"/>
      <c r="EV2" s="489"/>
      <c r="EW2" s="489"/>
      <c r="EX2" s="489"/>
      <c r="EY2" s="489"/>
      <c r="EZ2" s="489"/>
      <c r="FA2" s="489"/>
      <c r="FB2" s="489"/>
      <c r="FC2" s="489"/>
      <c r="FD2" s="489"/>
      <c r="FE2" s="489"/>
      <c r="FF2" s="489"/>
      <c r="FG2" s="489"/>
      <c r="FH2" s="489"/>
      <c r="FI2" s="489"/>
      <c r="FJ2" s="489"/>
      <c r="FK2" s="489"/>
      <c r="FL2" s="489"/>
      <c r="FM2" s="489"/>
      <c r="FN2" s="489"/>
      <c r="FO2" s="489"/>
      <c r="FP2" s="489"/>
      <c r="FQ2" s="489"/>
      <c r="FR2" s="489"/>
      <c r="FS2" s="489"/>
      <c r="FT2" s="489"/>
      <c r="FU2" s="489"/>
      <c r="FV2" s="489"/>
      <c r="FW2" s="489"/>
      <c r="FX2" s="489"/>
      <c r="FY2" s="489"/>
      <c r="FZ2" s="489"/>
      <c r="GA2" s="489"/>
      <c r="GB2" s="489"/>
      <c r="GC2" s="489"/>
      <c r="GD2" s="489"/>
      <c r="GE2" s="489"/>
      <c r="GF2" s="489"/>
      <c r="GG2" s="489"/>
      <c r="GH2" s="489"/>
      <c r="GI2" s="489"/>
      <c r="GJ2" s="489"/>
      <c r="GK2" s="489"/>
      <c r="GL2" s="489"/>
      <c r="GM2" s="489"/>
      <c r="GN2" s="489"/>
      <c r="GO2" s="489"/>
      <c r="GP2" s="489"/>
      <c r="GQ2" s="489"/>
      <c r="GR2" s="489"/>
      <c r="GS2" s="489"/>
      <c r="GT2" s="489"/>
      <c r="GU2" s="489"/>
      <c r="GV2" s="489"/>
      <c r="GW2" s="489"/>
      <c r="GX2" s="489"/>
      <c r="GY2" s="489"/>
      <c r="GZ2" s="489"/>
      <c r="HA2" s="489"/>
      <c r="HB2" s="489"/>
      <c r="HC2" s="489"/>
      <c r="HD2" s="489"/>
      <c r="HE2" s="489"/>
      <c r="HF2" s="489"/>
      <c r="HG2" s="489"/>
      <c r="HH2" s="489"/>
      <c r="HI2" s="489"/>
      <c r="HJ2" s="489"/>
      <c r="HK2" s="489"/>
      <c r="HL2" s="489"/>
      <c r="HM2" s="489"/>
      <c r="HN2" s="489"/>
      <c r="HO2" s="489"/>
      <c r="HP2" s="489"/>
      <c r="HQ2" s="489"/>
      <c r="HR2" s="489"/>
      <c r="HS2" s="489"/>
      <c r="HT2" s="489"/>
      <c r="HU2" s="489"/>
      <c r="HV2" s="489"/>
      <c r="HW2" s="489"/>
      <c r="HX2" s="489"/>
      <c r="HY2" s="489"/>
      <c r="HZ2" s="489"/>
      <c r="IA2" s="489"/>
      <c r="IB2" s="489"/>
      <c r="IC2" s="489"/>
      <c r="ID2" s="489"/>
      <c r="IE2" s="489"/>
      <c r="IF2" s="489"/>
      <c r="IG2" s="489"/>
      <c r="IH2" s="489"/>
      <c r="II2" s="489"/>
      <c r="IJ2" s="489"/>
      <c r="IK2" s="489"/>
      <c r="IL2" s="489"/>
      <c r="IM2" s="489"/>
      <c r="IN2" s="489"/>
      <c r="IO2" s="489"/>
      <c r="IP2" s="489"/>
      <c r="IQ2" s="489"/>
      <c r="IR2" s="489"/>
      <c r="IS2" s="489"/>
      <c r="IT2" s="489"/>
      <c r="IU2" s="489"/>
      <c r="IV2" s="489"/>
    </row>
    <row r="3" s="477" customFormat="true" ht="20.25" customHeight="true" spans="2:9">
      <c r="B3" s="480"/>
      <c r="C3" s="480"/>
      <c r="D3" s="481"/>
      <c r="E3" s="481"/>
      <c r="F3" s="481"/>
      <c r="G3" s="481"/>
      <c r="I3" s="490" t="s">
        <v>1459</v>
      </c>
    </row>
    <row r="4" s="478" customFormat="true" ht="41" customHeight="true" spans="1:9">
      <c r="A4" s="482" t="s">
        <v>1795</v>
      </c>
      <c r="B4" s="482" t="s">
        <v>1596</v>
      </c>
      <c r="C4" s="483" t="s">
        <v>1796</v>
      </c>
      <c r="D4" s="434" t="s">
        <v>1797</v>
      </c>
      <c r="E4" s="434" t="s">
        <v>1798</v>
      </c>
      <c r="F4" s="434" t="s">
        <v>1799</v>
      </c>
      <c r="G4" s="434" t="s">
        <v>1800</v>
      </c>
      <c r="H4" s="434" t="s">
        <v>1801</v>
      </c>
      <c r="I4" s="482" t="s">
        <v>1802</v>
      </c>
    </row>
    <row r="5" s="478" customFormat="true" ht="41" customHeight="true" spans="1:9">
      <c r="A5" s="484" t="s">
        <v>1604</v>
      </c>
      <c r="B5" s="485" t="s">
        <v>1803</v>
      </c>
      <c r="C5" s="486">
        <v>115.8</v>
      </c>
      <c r="D5" s="486">
        <v>0</v>
      </c>
      <c r="E5" s="486">
        <v>22</v>
      </c>
      <c r="F5" s="486">
        <v>62.8</v>
      </c>
      <c r="G5" s="486">
        <v>14</v>
      </c>
      <c r="H5" s="486">
        <v>17</v>
      </c>
      <c r="I5" s="484" t="s">
        <v>1804</v>
      </c>
    </row>
    <row r="6" s="475" customFormat="true" ht="41" customHeight="true" spans="1:9">
      <c r="A6" s="484"/>
      <c r="B6" s="487" t="s">
        <v>1805</v>
      </c>
      <c r="C6" s="486">
        <v>74.35</v>
      </c>
      <c r="D6" s="486">
        <v>0</v>
      </c>
      <c r="E6" s="486">
        <v>12</v>
      </c>
      <c r="F6" s="486">
        <v>42.6</v>
      </c>
      <c r="G6" s="486">
        <v>10.75</v>
      </c>
      <c r="H6" s="486">
        <v>9</v>
      </c>
      <c r="I6" s="484"/>
    </row>
    <row r="7" s="475" customFormat="true" ht="41" customHeight="true" spans="1:9">
      <c r="A7" s="484" t="s">
        <v>1605</v>
      </c>
      <c r="B7" s="485" t="s">
        <v>1803</v>
      </c>
      <c r="C7" s="486">
        <v>1304.1</v>
      </c>
      <c r="D7" s="486">
        <v>55.89</v>
      </c>
      <c r="E7" s="486">
        <v>52.07</v>
      </c>
      <c r="F7" s="486">
        <v>133.19</v>
      </c>
      <c r="G7" s="486">
        <v>76.65</v>
      </c>
      <c r="H7" s="486">
        <v>986.3</v>
      </c>
      <c r="I7" s="484" t="s">
        <v>1806</v>
      </c>
    </row>
    <row r="8" s="475" customFormat="true" ht="41" customHeight="true" spans="1:9">
      <c r="A8" s="484"/>
      <c r="B8" s="487" t="s">
        <v>1805</v>
      </c>
      <c r="C8" s="486">
        <v>404.34</v>
      </c>
      <c r="D8" s="486">
        <v>21.87</v>
      </c>
      <c r="E8" s="486">
        <v>4.93</v>
      </c>
      <c r="F8" s="486">
        <v>54.2</v>
      </c>
      <c r="G8" s="486">
        <v>7.43</v>
      </c>
      <c r="H8" s="486">
        <v>315.91</v>
      </c>
      <c r="I8" s="484"/>
    </row>
    <row r="9" s="475" customFormat="true" ht="20.1" customHeight="true"/>
  </sheetData>
  <mergeCells count="6">
    <mergeCell ref="A2:I2"/>
    <mergeCell ref="B3:C3"/>
    <mergeCell ref="A5:A6"/>
    <mergeCell ref="A7:A8"/>
    <mergeCell ref="I5:I6"/>
    <mergeCell ref="I7:I8"/>
  </mergeCells>
  <pageMargins left="0.75" right="0.75" top="1" bottom="1" header="0.5" footer="0.5"/>
  <pageSetup paperSize="9" orientation="portrait"/>
  <headerFooter alignWithMargins="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E20"/>
  <sheetViews>
    <sheetView workbookViewId="0">
      <selection activeCell="B11" sqref="B11"/>
    </sheetView>
  </sheetViews>
  <sheetFormatPr defaultColWidth="11.304347826087" defaultRowHeight="15.8" outlineLevelCol="4"/>
  <cols>
    <col min="1" max="1" width="33.4869565217391" style="212" customWidth="true"/>
    <col min="2" max="5" width="24.304347826087" style="212" customWidth="true"/>
    <col min="6" max="16384" width="11.304347826087" style="212"/>
  </cols>
  <sheetData>
    <row r="1" s="212" customFormat="true" ht="14.25" customHeight="true" spans="1:2">
      <c r="A1" s="464" t="s">
        <v>1807</v>
      </c>
      <c r="B1" s="464"/>
    </row>
    <row r="2" s="212" customFormat="true" ht="28.7" customHeight="true" spans="1:5">
      <c r="A2" s="465" t="s">
        <v>1808</v>
      </c>
      <c r="B2" s="465"/>
      <c r="C2" s="465"/>
      <c r="D2" s="465"/>
      <c r="E2" s="465"/>
    </row>
    <row r="3" s="212" customFormat="true" ht="14.25" customHeight="true" spans="1:5">
      <c r="A3" s="466"/>
      <c r="B3" s="466"/>
      <c r="E3" s="466"/>
    </row>
    <row r="4" s="212" customFormat="true" ht="32.1" customHeight="true" spans="1:5">
      <c r="A4" s="434" t="s">
        <v>1809</v>
      </c>
      <c r="B4" s="434" t="s">
        <v>1810</v>
      </c>
      <c r="C4" s="434" t="s">
        <v>1811</v>
      </c>
      <c r="D4" s="434" t="s">
        <v>1812</v>
      </c>
      <c r="E4" s="434" t="s">
        <v>1813</v>
      </c>
    </row>
    <row r="5" s="212" customFormat="true" ht="23.1" customHeight="true" spans="1:5">
      <c r="A5" s="467" t="s">
        <v>1803</v>
      </c>
      <c r="B5" s="468">
        <v>0.136</v>
      </c>
      <c r="C5" s="469">
        <v>114.4</v>
      </c>
      <c r="D5" s="469">
        <v>7.7</v>
      </c>
      <c r="E5" s="474">
        <v>0.0028</v>
      </c>
    </row>
    <row r="6" s="212" customFormat="true" ht="23.1" customHeight="true" spans="1:5">
      <c r="A6" s="470" t="s">
        <v>1814</v>
      </c>
      <c r="B6" s="468">
        <v>0.07</v>
      </c>
      <c r="C6" s="471">
        <v>124.9</v>
      </c>
      <c r="D6" s="471">
        <v>25.3</v>
      </c>
      <c r="E6" s="474">
        <v>0.0019</v>
      </c>
    </row>
    <row r="7" s="212" customFormat="true" ht="23.1" customHeight="true" spans="1:5">
      <c r="A7" s="470" t="s">
        <v>1764</v>
      </c>
      <c r="B7" s="468">
        <v>0.085</v>
      </c>
      <c r="C7" s="469">
        <v>34.5</v>
      </c>
      <c r="D7" s="469">
        <v>9.4</v>
      </c>
      <c r="E7" s="474">
        <v>0.0018</v>
      </c>
    </row>
    <row r="8" s="212" customFormat="true" ht="23.1" customHeight="true" spans="1:5">
      <c r="A8" s="470" t="s">
        <v>1765</v>
      </c>
      <c r="B8" s="468">
        <v>0.249</v>
      </c>
      <c r="C8" s="469" t="s">
        <v>1610</v>
      </c>
      <c r="D8" s="469">
        <v>0.8</v>
      </c>
      <c r="E8" s="474">
        <v>0.0026</v>
      </c>
    </row>
    <row r="9" s="212" customFormat="true" ht="23.1" customHeight="true" spans="1:5">
      <c r="A9" s="470" t="s">
        <v>1766</v>
      </c>
      <c r="B9" s="468">
        <v>0.048</v>
      </c>
      <c r="C9" s="469">
        <v>889.7</v>
      </c>
      <c r="D9" s="469">
        <v>10</v>
      </c>
      <c r="E9" s="474">
        <v>0</v>
      </c>
    </row>
    <row r="10" s="212" customFormat="true" ht="23.1" customHeight="true" spans="1:5">
      <c r="A10" s="470" t="s">
        <v>1767</v>
      </c>
      <c r="B10" s="468">
        <v>0.264</v>
      </c>
      <c r="C10" s="469">
        <v>44.1</v>
      </c>
      <c r="D10" s="469">
        <v>3.1</v>
      </c>
      <c r="E10" s="474">
        <v>0.0054</v>
      </c>
    </row>
    <row r="11" s="212" customFormat="true" ht="23.1" customHeight="true" spans="1:5">
      <c r="A11" s="470" t="s">
        <v>1768</v>
      </c>
      <c r="B11" s="468">
        <v>0.283</v>
      </c>
      <c r="C11" s="469">
        <v>84.4</v>
      </c>
      <c r="D11" s="469">
        <v>4.9</v>
      </c>
      <c r="E11" s="474">
        <v>0.0046</v>
      </c>
    </row>
    <row r="12" s="212" customFormat="true" ht="23.1" customHeight="true" spans="1:5">
      <c r="A12" s="470" t="s">
        <v>1769</v>
      </c>
      <c r="B12" s="468">
        <v>0.128</v>
      </c>
      <c r="C12" s="469">
        <v>16.9</v>
      </c>
      <c r="D12" s="469">
        <v>6.5</v>
      </c>
      <c r="E12" s="474">
        <v>0.0009</v>
      </c>
    </row>
    <row r="13" s="212" customFormat="true" ht="23.1" customHeight="true" spans="1:5">
      <c r="A13" s="470" t="s">
        <v>1770</v>
      </c>
      <c r="B13" s="468">
        <v>0.134</v>
      </c>
      <c r="C13" s="469">
        <v>1685.9</v>
      </c>
      <c r="D13" s="469">
        <v>7.3</v>
      </c>
      <c r="E13" s="474">
        <v>0.0014</v>
      </c>
    </row>
    <row r="14" s="212" customFormat="true" ht="23.1" customHeight="true" spans="1:5">
      <c r="A14" s="470" t="s">
        <v>1771</v>
      </c>
      <c r="B14" s="468">
        <v>0.344</v>
      </c>
      <c r="C14" s="469">
        <v>2812.3</v>
      </c>
      <c r="D14" s="469">
        <v>5.2</v>
      </c>
      <c r="E14" s="474">
        <v>0.0077</v>
      </c>
    </row>
    <row r="15" s="212" customFormat="true" ht="23.1" customHeight="true" spans="1:5">
      <c r="A15" s="470" t="s">
        <v>1772</v>
      </c>
      <c r="B15" s="468">
        <v>0.274</v>
      </c>
      <c r="C15" s="469">
        <v>501.3</v>
      </c>
      <c r="D15" s="469">
        <v>4</v>
      </c>
      <c r="E15" s="474">
        <v>0.0052</v>
      </c>
    </row>
    <row r="16" s="212" customFormat="true" ht="26" customHeight="true" spans="1:5">
      <c r="A16" s="472" t="s">
        <v>1815</v>
      </c>
      <c r="B16" s="472"/>
      <c r="C16" s="472"/>
      <c r="D16" s="472"/>
      <c r="E16" s="472"/>
    </row>
    <row r="17" ht="35" customHeight="true" spans="1:5">
      <c r="A17" s="473" t="s">
        <v>1816</v>
      </c>
      <c r="B17" s="472"/>
      <c r="C17" s="472"/>
      <c r="D17" s="472"/>
      <c r="E17" s="472"/>
    </row>
    <row r="18" ht="32" customHeight="true" spans="1:5">
      <c r="A18" s="473" t="s">
        <v>1817</v>
      </c>
      <c r="B18" s="473"/>
      <c r="C18" s="473"/>
      <c r="D18" s="473"/>
      <c r="E18" s="473"/>
    </row>
    <row r="19" ht="13.65" spans="1:5">
      <c r="A19" s="441"/>
      <c r="B19" s="441"/>
      <c r="C19" s="441"/>
      <c r="D19" s="441"/>
      <c r="E19" s="441"/>
    </row>
    <row r="20" ht="13.65" spans="1:5">
      <c r="A20" s="441"/>
      <c r="B20" s="441"/>
      <c r="C20" s="441"/>
      <c r="D20" s="441"/>
      <c r="E20" s="441"/>
    </row>
  </sheetData>
  <mergeCells count="4">
    <mergeCell ref="A2:E2"/>
    <mergeCell ref="A16:E16"/>
    <mergeCell ref="A17:E17"/>
    <mergeCell ref="A18:E18"/>
  </mergeCells>
  <pageMargins left="0.75" right="0.75" top="1" bottom="1" header="0.5" footer="0.5"/>
  <pageSetup paperSize="9"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9" tint="0.8"/>
  </sheetPr>
  <dimension ref="A1:H66"/>
  <sheetViews>
    <sheetView showZeros="0" view="pageBreakPreview" zoomScaleNormal="80" zoomScaleSheetLayoutView="100" topLeftCell="A7" workbookViewId="0">
      <selection activeCell="B58" sqref="B58:C58"/>
    </sheetView>
  </sheetViews>
  <sheetFormatPr defaultColWidth="9.04347826086956" defaultRowHeight="21" customHeight="true" outlineLevelCol="7"/>
  <cols>
    <col min="1" max="1" width="46.6347826086957" style="357" customWidth="true"/>
    <col min="2" max="3" width="15.8260869565217" style="358" customWidth="true"/>
    <col min="4" max="4" width="15.8260869565217" style="359" customWidth="true"/>
    <col min="5" max="5" width="68.2521739130435" style="357" customWidth="true"/>
    <col min="6" max="7" width="15.8260869565217" style="360" customWidth="true"/>
    <col min="8" max="8" width="15.8260869565217" style="359" customWidth="true"/>
    <col min="9" max="16384" width="9.04347826086956" style="357"/>
  </cols>
  <sheetData>
    <row r="1" s="212" customFormat="true" customHeight="true" spans="1:8">
      <c r="A1" s="221" t="s">
        <v>1818</v>
      </c>
      <c r="B1" s="456"/>
      <c r="C1" s="456"/>
      <c r="D1" s="457"/>
      <c r="E1" s="385"/>
      <c r="F1" s="385"/>
      <c r="G1" s="385"/>
      <c r="H1" s="462" t="s">
        <v>32</v>
      </c>
    </row>
    <row r="2" s="212" customFormat="true" customHeight="true" spans="1:8">
      <c r="A2" s="387" t="s">
        <v>1819</v>
      </c>
      <c r="B2" s="458"/>
      <c r="C2" s="458"/>
      <c r="D2" s="459"/>
      <c r="E2" s="387"/>
      <c r="F2" s="387"/>
      <c r="G2" s="387"/>
      <c r="H2" s="459"/>
    </row>
    <row r="3" s="212" customFormat="true" customHeight="true" spans="1:8">
      <c r="A3" s="388"/>
      <c r="B3" s="460"/>
      <c r="C3" s="460"/>
      <c r="D3" s="461"/>
      <c r="E3" s="388"/>
      <c r="F3" s="388"/>
      <c r="G3" s="388"/>
      <c r="H3" s="463" t="s">
        <v>2</v>
      </c>
    </row>
    <row r="4" s="357" customFormat="true" customHeight="true" spans="1:8">
      <c r="A4" s="239" t="s">
        <v>1310</v>
      </c>
      <c r="B4" s="294"/>
      <c r="C4" s="294"/>
      <c r="D4" s="369"/>
      <c r="E4" s="239" t="s">
        <v>1311</v>
      </c>
      <c r="F4" s="390"/>
      <c r="G4" s="390"/>
      <c r="H4" s="369"/>
    </row>
    <row r="5" s="357" customFormat="true" ht="30" customHeight="true" spans="1:8">
      <c r="A5" s="205" t="s">
        <v>3</v>
      </c>
      <c r="B5" s="371" t="s">
        <v>44</v>
      </c>
      <c r="C5" s="371" t="s">
        <v>45</v>
      </c>
      <c r="D5" s="283" t="s">
        <v>1820</v>
      </c>
      <c r="E5" s="205" t="s">
        <v>3</v>
      </c>
      <c r="F5" s="371" t="s">
        <v>44</v>
      </c>
      <c r="G5" s="448" t="s">
        <v>45</v>
      </c>
      <c r="H5" s="283" t="s">
        <v>1820</v>
      </c>
    </row>
    <row r="6" s="357" customFormat="true" customHeight="true" spans="1:8">
      <c r="A6" s="247" t="s">
        <v>1821</v>
      </c>
      <c r="B6" s="452"/>
      <c r="C6" s="452">
        <v>0</v>
      </c>
      <c r="D6" s="453"/>
      <c r="E6" s="247" t="s">
        <v>1822</v>
      </c>
      <c r="F6" s="449">
        <f>F7</f>
        <v>300</v>
      </c>
      <c r="G6" s="449"/>
      <c r="H6" s="378">
        <f>(G6-F6)/F6</f>
        <v>-1</v>
      </c>
    </row>
    <row r="7" s="357" customFormat="true" customHeight="true" spans="1:8">
      <c r="A7" s="375" t="s">
        <v>1823</v>
      </c>
      <c r="B7" s="447"/>
      <c r="C7" s="447">
        <v>0</v>
      </c>
      <c r="D7" s="454"/>
      <c r="E7" s="376" t="s">
        <v>1824</v>
      </c>
      <c r="F7" s="392">
        <v>300</v>
      </c>
      <c r="G7" s="392"/>
      <c r="H7" s="378">
        <f>(G7-F7)/F7</f>
        <v>-1</v>
      </c>
    </row>
    <row r="8" s="357" customFormat="true" customHeight="true" spans="1:8">
      <c r="A8" s="375" t="s">
        <v>1825</v>
      </c>
      <c r="B8" s="455">
        <v>105</v>
      </c>
      <c r="C8" s="377">
        <v>0</v>
      </c>
      <c r="D8" s="378"/>
      <c r="E8" s="376" t="s">
        <v>1826</v>
      </c>
      <c r="F8" s="392"/>
      <c r="G8" s="392"/>
      <c r="H8" s="378"/>
    </row>
    <row r="9" s="357" customFormat="true" customHeight="true" spans="1:8">
      <c r="A9" s="375" t="s">
        <v>1827</v>
      </c>
      <c r="B9" s="377"/>
      <c r="C9" s="377">
        <v>0</v>
      </c>
      <c r="D9" s="378"/>
      <c r="E9" s="376" t="s">
        <v>1828</v>
      </c>
      <c r="F9" s="450"/>
      <c r="G9" s="450"/>
      <c r="H9" s="378"/>
    </row>
    <row r="10" s="357" customFormat="true" customHeight="true" spans="1:8">
      <c r="A10" s="375" t="s">
        <v>1829</v>
      </c>
      <c r="B10" s="455">
        <v>368439</v>
      </c>
      <c r="C10" s="377">
        <v>116925</v>
      </c>
      <c r="D10" s="378">
        <f t="shared" ref="D10:D14" si="0">(C10-B10)/B10</f>
        <v>-0.682647602452509</v>
      </c>
      <c r="E10" s="376" t="s">
        <v>1830</v>
      </c>
      <c r="F10" s="392"/>
      <c r="G10" s="392"/>
      <c r="H10" s="378"/>
    </row>
    <row r="11" s="357" customFormat="true" customHeight="true" spans="1:8">
      <c r="A11" s="375" t="s">
        <v>1831</v>
      </c>
      <c r="B11" s="377"/>
      <c r="C11" s="377">
        <v>0</v>
      </c>
      <c r="D11" s="378"/>
      <c r="E11" s="376" t="s">
        <v>1832</v>
      </c>
      <c r="F11" s="392"/>
      <c r="G11" s="392"/>
      <c r="H11" s="378"/>
    </row>
    <row r="12" s="357" customFormat="true" customHeight="true" spans="1:8">
      <c r="A12" s="375" t="s">
        <v>1833</v>
      </c>
      <c r="B12" s="455">
        <v>12947404</v>
      </c>
      <c r="C12" s="377">
        <v>8778197</v>
      </c>
      <c r="D12" s="378">
        <f>(C12-B12)/B12</f>
        <v>-0.322011037888367</v>
      </c>
      <c r="E12" s="376" t="s">
        <v>1834</v>
      </c>
      <c r="F12" s="392"/>
      <c r="G12" s="392"/>
      <c r="H12" s="378"/>
    </row>
    <row r="13" s="357" customFormat="true" customHeight="true" spans="1:8">
      <c r="A13" s="375" t="s">
        <v>1835</v>
      </c>
      <c r="B13" s="377"/>
      <c r="C13" s="377">
        <v>0</v>
      </c>
      <c r="D13" s="378"/>
      <c r="E13" s="376" t="s">
        <v>1836</v>
      </c>
      <c r="F13" s="450"/>
      <c r="G13" s="450"/>
      <c r="H13" s="378"/>
    </row>
    <row r="14" s="357" customFormat="true" customHeight="true" spans="1:8">
      <c r="A14" s="375" t="s">
        <v>1837</v>
      </c>
      <c r="B14" s="377">
        <v>74282</v>
      </c>
      <c r="C14" s="377">
        <v>67892</v>
      </c>
      <c r="D14" s="378">
        <f>(C14-B14)/B14</f>
        <v>-0.0860235319458281</v>
      </c>
      <c r="E14" s="376" t="s">
        <v>1838</v>
      </c>
      <c r="F14" s="450"/>
      <c r="G14" s="450"/>
      <c r="H14" s="378"/>
    </row>
    <row r="15" s="357" customFormat="true" customHeight="true" spans="1:8">
      <c r="A15" s="375" t="s">
        <v>1839</v>
      </c>
      <c r="B15" s="377"/>
      <c r="C15" s="377">
        <v>0</v>
      </c>
      <c r="D15" s="378"/>
      <c r="E15" s="376" t="s">
        <v>1840</v>
      </c>
      <c r="F15" s="450"/>
      <c r="G15" s="450"/>
      <c r="H15" s="378"/>
    </row>
    <row r="16" s="357" customFormat="true" customHeight="true" spans="1:8">
      <c r="A16" s="375" t="s">
        <v>1841</v>
      </c>
      <c r="B16" s="377"/>
      <c r="C16" s="377">
        <v>0</v>
      </c>
      <c r="D16" s="378"/>
      <c r="E16" s="376" t="s">
        <v>1842</v>
      </c>
      <c r="F16" s="450"/>
      <c r="G16" s="450"/>
      <c r="H16" s="378"/>
    </row>
    <row r="17" s="357" customFormat="true" customHeight="true" spans="1:8">
      <c r="A17" s="375" t="s">
        <v>1843</v>
      </c>
      <c r="B17" s="377"/>
      <c r="C17" s="377">
        <v>0</v>
      </c>
      <c r="D17" s="378"/>
      <c r="E17" s="376" t="s">
        <v>1844</v>
      </c>
      <c r="F17" s="392">
        <f>SUM(F18:F27)</f>
        <v>2315842</v>
      </c>
      <c r="G17" s="392">
        <f>SUM(G18:G27)</f>
        <v>5451414</v>
      </c>
      <c r="H17" s="378">
        <f t="shared" ref="H17:H19" si="1">(G17-F17)/F17</f>
        <v>1.3539662895828</v>
      </c>
    </row>
    <row r="18" s="357" customFormat="true" customHeight="true" spans="1:8">
      <c r="A18" s="375" t="s">
        <v>1845</v>
      </c>
      <c r="B18" s="377"/>
      <c r="C18" s="377">
        <v>0</v>
      </c>
      <c r="D18" s="378"/>
      <c r="E18" s="376" t="s">
        <v>1846</v>
      </c>
      <c r="F18" s="392">
        <v>2157322</v>
      </c>
      <c r="G18" s="392">
        <v>5276522</v>
      </c>
      <c r="H18" s="378">
        <f t="shared" si="1"/>
        <v>1.44586668100543</v>
      </c>
    </row>
    <row r="19" s="357" customFormat="true" customHeight="true" spans="1:8">
      <c r="A19" s="375" t="s">
        <v>1847</v>
      </c>
      <c r="B19" s="377">
        <v>175211</v>
      </c>
      <c r="C19" s="377">
        <v>145000</v>
      </c>
      <c r="D19" s="378">
        <f t="shared" ref="D19:D22" si="2">(C19-B19)/B19</f>
        <v>-0.172426388754131</v>
      </c>
      <c r="E19" s="376" t="s">
        <v>1848</v>
      </c>
      <c r="F19" s="392">
        <v>5331</v>
      </c>
      <c r="G19" s="392">
        <v>5148</v>
      </c>
      <c r="H19" s="378">
        <f t="shared" si="1"/>
        <v>-0.0343275182892515</v>
      </c>
    </row>
    <row r="20" s="357" customFormat="true" customHeight="true" spans="1:8">
      <c r="A20" s="375" t="s">
        <v>1849</v>
      </c>
      <c r="B20" s="377">
        <v>12371</v>
      </c>
      <c r="C20" s="377">
        <v>12448</v>
      </c>
      <c r="D20" s="378">
        <f t="shared" si="2"/>
        <v>0.00622423409586937</v>
      </c>
      <c r="E20" s="376" t="s">
        <v>1850</v>
      </c>
      <c r="F20" s="392"/>
      <c r="G20" s="392"/>
      <c r="H20" s="378"/>
    </row>
    <row r="21" s="357" customFormat="true" customHeight="true" spans="1:8">
      <c r="A21" s="375" t="s">
        <v>1851</v>
      </c>
      <c r="B21" s="377"/>
      <c r="C21" s="377">
        <v>0</v>
      </c>
      <c r="D21" s="378"/>
      <c r="E21" s="376" t="s">
        <v>1852</v>
      </c>
      <c r="F21" s="392"/>
      <c r="G21" s="392"/>
      <c r="H21" s="378"/>
    </row>
    <row r="22" s="357" customFormat="true" customHeight="true" spans="1:8">
      <c r="A22" s="375" t="s">
        <v>1853</v>
      </c>
      <c r="B22" s="377">
        <v>58376</v>
      </c>
      <c r="C22" s="377">
        <v>400110</v>
      </c>
      <c r="D22" s="378">
        <f>(C22-B22)/B22</f>
        <v>5.85401534877347</v>
      </c>
      <c r="E22" s="376" t="s">
        <v>1854</v>
      </c>
      <c r="F22" s="392">
        <v>132189</v>
      </c>
      <c r="G22" s="392">
        <v>169744</v>
      </c>
      <c r="H22" s="378">
        <f>(G22-F22)/F22</f>
        <v>0.28410079507372</v>
      </c>
    </row>
    <row r="23" s="357" customFormat="true" customHeight="true" spans="1:8">
      <c r="A23" s="375"/>
      <c r="B23" s="377"/>
      <c r="C23" s="377"/>
      <c r="D23" s="378"/>
      <c r="E23" s="376" t="s">
        <v>1855</v>
      </c>
      <c r="F23" s="392"/>
      <c r="G23" s="392"/>
      <c r="H23" s="378"/>
    </row>
    <row r="24" s="357" customFormat="true" customHeight="true" spans="1:8">
      <c r="A24" s="375"/>
      <c r="B24" s="377"/>
      <c r="C24" s="377"/>
      <c r="D24" s="378"/>
      <c r="E24" s="376" t="s">
        <v>1856</v>
      </c>
      <c r="F24" s="392">
        <v>21000</v>
      </c>
      <c r="G24" s="392"/>
      <c r="H24" s="378">
        <f>(G24-F24)/F24</f>
        <v>-1</v>
      </c>
    </row>
    <row r="25" s="357" customFormat="true" customHeight="true" spans="1:8">
      <c r="A25" s="375"/>
      <c r="B25" s="377"/>
      <c r="C25" s="377"/>
      <c r="D25" s="378"/>
      <c r="E25" s="376" t="s">
        <v>1857</v>
      </c>
      <c r="F25" s="392"/>
      <c r="G25" s="392"/>
      <c r="H25" s="378"/>
    </row>
    <row r="26" s="357" customFormat="true" customHeight="true" spans="1:8">
      <c r="A26" s="375"/>
      <c r="B26" s="377"/>
      <c r="C26" s="377"/>
      <c r="D26" s="378"/>
      <c r="E26" s="376" t="s">
        <v>1858</v>
      </c>
      <c r="F26" s="392"/>
      <c r="G26" s="392"/>
      <c r="H26" s="378"/>
    </row>
    <row r="27" s="357" customFormat="true" customHeight="true" spans="1:8">
      <c r="A27" s="375"/>
      <c r="B27" s="379"/>
      <c r="C27" s="379"/>
      <c r="D27" s="380"/>
      <c r="E27" s="376" t="s">
        <v>1859</v>
      </c>
      <c r="F27" s="392"/>
      <c r="G27" s="392"/>
      <c r="H27" s="378"/>
    </row>
    <row r="28" s="357" customFormat="true" customHeight="true" spans="1:8">
      <c r="A28" s="375"/>
      <c r="B28" s="379"/>
      <c r="C28" s="379"/>
      <c r="D28" s="380"/>
      <c r="E28" s="376" t="s">
        <v>1860</v>
      </c>
      <c r="F28" s="392"/>
      <c r="G28" s="392"/>
      <c r="H28" s="378"/>
    </row>
    <row r="29" s="357" customFormat="true" customHeight="true" spans="1:8">
      <c r="A29" s="375"/>
      <c r="B29" s="379"/>
      <c r="C29" s="379"/>
      <c r="D29" s="380"/>
      <c r="E29" s="376" t="s">
        <v>1861</v>
      </c>
      <c r="F29" s="392"/>
      <c r="G29" s="392"/>
      <c r="H29" s="378"/>
    </row>
    <row r="30" s="357" customFormat="true" customHeight="true" spans="1:8">
      <c r="A30" s="375"/>
      <c r="B30" s="379"/>
      <c r="C30" s="379"/>
      <c r="D30" s="380"/>
      <c r="E30" s="376" t="s">
        <v>1862</v>
      </c>
      <c r="F30" s="450"/>
      <c r="G30" s="450"/>
      <c r="H30" s="378"/>
    </row>
    <row r="31" s="357" customFormat="true" customHeight="true" spans="1:8">
      <c r="A31" s="375"/>
      <c r="B31" s="379"/>
      <c r="C31" s="379"/>
      <c r="D31" s="380"/>
      <c r="E31" s="376" t="s">
        <v>1863</v>
      </c>
      <c r="F31" s="392"/>
      <c r="G31" s="392"/>
      <c r="H31" s="378"/>
    </row>
    <row r="32" s="357" customFormat="true" customHeight="true" spans="1:8">
      <c r="A32" s="375"/>
      <c r="B32" s="379"/>
      <c r="C32" s="379"/>
      <c r="D32" s="380"/>
      <c r="E32" s="376" t="s">
        <v>1864</v>
      </c>
      <c r="F32" s="450"/>
      <c r="G32" s="450"/>
      <c r="H32" s="378"/>
    </row>
    <row r="33" s="357" customFormat="true" customHeight="true" spans="1:8">
      <c r="A33" s="375"/>
      <c r="B33" s="379"/>
      <c r="C33" s="379"/>
      <c r="D33" s="380"/>
      <c r="E33" s="376" t="s">
        <v>1865</v>
      </c>
      <c r="F33" s="450"/>
      <c r="G33" s="450"/>
      <c r="H33" s="378"/>
    </row>
    <row r="34" s="357" customFormat="true" customHeight="true" spans="1:8">
      <c r="A34" s="375"/>
      <c r="B34" s="379"/>
      <c r="C34" s="379"/>
      <c r="D34" s="380"/>
      <c r="E34" s="376" t="s">
        <v>1866</v>
      </c>
      <c r="F34" s="392">
        <f>SUM(F35:F44)</f>
        <v>31889</v>
      </c>
      <c r="G34" s="392"/>
      <c r="H34" s="378"/>
    </row>
    <row r="35" s="357" customFormat="true" customHeight="true" spans="1:8">
      <c r="A35" s="375"/>
      <c r="B35" s="379"/>
      <c r="C35" s="379"/>
      <c r="D35" s="380"/>
      <c r="E35" s="376" t="s">
        <v>1867</v>
      </c>
      <c r="F35" s="450"/>
      <c r="G35" s="450"/>
      <c r="H35" s="378"/>
    </row>
    <row r="36" s="357" customFormat="true" customHeight="true" spans="1:8">
      <c r="A36" s="375"/>
      <c r="B36" s="379"/>
      <c r="C36" s="379"/>
      <c r="D36" s="380"/>
      <c r="E36" s="376" t="s">
        <v>1868</v>
      </c>
      <c r="F36" s="392"/>
      <c r="G36" s="392"/>
      <c r="H36" s="378"/>
    </row>
    <row r="37" s="357" customFormat="true" customHeight="true" spans="1:8">
      <c r="A37" s="375"/>
      <c r="B37" s="379"/>
      <c r="C37" s="379"/>
      <c r="D37" s="380"/>
      <c r="E37" s="376" t="s">
        <v>1869</v>
      </c>
      <c r="F37" s="392"/>
      <c r="G37" s="392"/>
      <c r="H37" s="378"/>
    </row>
    <row r="38" s="357" customFormat="true" customHeight="true" spans="1:8">
      <c r="A38" s="375"/>
      <c r="B38" s="379"/>
      <c r="C38" s="379"/>
      <c r="D38" s="380"/>
      <c r="E38" s="376" t="s">
        <v>1870</v>
      </c>
      <c r="F38" s="450"/>
      <c r="G38" s="450"/>
      <c r="H38" s="378"/>
    </row>
    <row r="39" s="357" customFormat="true" customHeight="true" spans="1:8">
      <c r="A39" s="375"/>
      <c r="B39" s="379"/>
      <c r="C39" s="379"/>
      <c r="D39" s="380"/>
      <c r="E39" s="376" t="s">
        <v>1871</v>
      </c>
      <c r="F39" s="450"/>
      <c r="G39" s="450"/>
      <c r="H39" s="378"/>
    </row>
    <row r="40" s="357" customFormat="true" customHeight="true" spans="1:8">
      <c r="A40" s="375"/>
      <c r="B40" s="379"/>
      <c r="C40" s="379"/>
      <c r="D40" s="380"/>
      <c r="E40" s="376" t="s">
        <v>1872</v>
      </c>
      <c r="F40" s="392">
        <v>31889</v>
      </c>
      <c r="G40" s="392"/>
      <c r="H40" s="378"/>
    </row>
    <row r="41" s="357" customFormat="true" customHeight="true" spans="1:8">
      <c r="A41" s="375"/>
      <c r="B41" s="379"/>
      <c r="C41" s="379"/>
      <c r="D41" s="380"/>
      <c r="E41" s="376" t="s">
        <v>1873</v>
      </c>
      <c r="F41" s="450"/>
      <c r="G41" s="450"/>
      <c r="H41" s="378"/>
    </row>
    <row r="42" s="357" customFormat="true" customHeight="true" spans="1:8">
      <c r="A42" s="375"/>
      <c r="B42" s="379"/>
      <c r="C42" s="379"/>
      <c r="D42" s="380"/>
      <c r="E42" s="376" t="s">
        <v>1874</v>
      </c>
      <c r="F42" s="392"/>
      <c r="G42" s="392"/>
      <c r="H42" s="378"/>
    </row>
    <row r="43" s="357" customFormat="true" customHeight="true" spans="1:8">
      <c r="A43" s="375"/>
      <c r="B43" s="379"/>
      <c r="C43" s="379"/>
      <c r="D43" s="380"/>
      <c r="E43" s="376" t="s">
        <v>1875</v>
      </c>
      <c r="F43" s="392"/>
      <c r="G43" s="392"/>
      <c r="H43" s="378"/>
    </row>
    <row r="44" s="357" customFormat="true" customHeight="true" spans="1:8">
      <c r="A44" s="375"/>
      <c r="B44" s="379"/>
      <c r="C44" s="379"/>
      <c r="D44" s="380"/>
      <c r="E44" s="376" t="s">
        <v>1876</v>
      </c>
      <c r="F44" s="392"/>
      <c r="G44" s="392"/>
      <c r="H44" s="378"/>
    </row>
    <row r="45" s="357" customFormat="true" customHeight="true" spans="1:8">
      <c r="A45" s="375"/>
      <c r="B45" s="379"/>
      <c r="C45" s="379"/>
      <c r="D45" s="380"/>
      <c r="E45" s="376" t="s">
        <v>1877</v>
      </c>
      <c r="F45" s="450"/>
      <c r="G45" s="450"/>
      <c r="H45" s="378"/>
    </row>
    <row r="46" s="357" customFormat="true" customHeight="true" spans="1:8">
      <c r="A46" s="375"/>
      <c r="B46" s="379"/>
      <c r="C46" s="379"/>
      <c r="D46" s="380"/>
      <c r="E46" s="376" t="s">
        <v>1878</v>
      </c>
      <c r="F46" s="450"/>
      <c r="G46" s="450"/>
      <c r="H46" s="378"/>
    </row>
    <row r="47" s="357" customFormat="true" customHeight="true" spans="1:8">
      <c r="A47" s="375"/>
      <c r="B47" s="379"/>
      <c r="C47" s="379"/>
      <c r="D47" s="380"/>
      <c r="E47" s="376" t="s">
        <v>1879</v>
      </c>
      <c r="F47" s="392">
        <f>SUM(F48:F50)</f>
        <v>2147662</v>
      </c>
      <c r="G47" s="377">
        <f>SUM(G48:G50)</f>
        <v>808764.44</v>
      </c>
      <c r="H47" s="378">
        <f t="shared" ref="H47:H52" si="3">(G47-F47)/F47</f>
        <v>-0.623420985238832</v>
      </c>
    </row>
    <row r="48" s="357" customFormat="true" customHeight="true" spans="1:8">
      <c r="A48" s="375"/>
      <c r="B48" s="379"/>
      <c r="C48" s="379"/>
      <c r="D48" s="380"/>
      <c r="E48" s="376" t="s">
        <v>1880</v>
      </c>
      <c r="F48" s="392">
        <v>2104420</v>
      </c>
      <c r="G48" s="392">
        <v>763000</v>
      </c>
      <c r="H48" s="378">
        <f t="shared" si="3"/>
        <v>-0.637429790631148</v>
      </c>
    </row>
    <row r="49" s="357" customFormat="true" customHeight="true" spans="1:8">
      <c r="A49" s="375"/>
      <c r="B49" s="379"/>
      <c r="C49" s="379"/>
      <c r="D49" s="380"/>
      <c r="E49" s="376" t="s">
        <v>1881</v>
      </c>
      <c r="F49" s="392">
        <v>15779</v>
      </c>
      <c r="G49" s="392">
        <v>18382</v>
      </c>
      <c r="H49" s="378">
        <f t="shared" si="3"/>
        <v>0.164966094175803</v>
      </c>
    </row>
    <row r="50" s="357" customFormat="true" customHeight="true" spans="1:8">
      <c r="A50" s="375"/>
      <c r="B50" s="379"/>
      <c r="C50" s="379"/>
      <c r="D50" s="380"/>
      <c r="E50" s="376" t="s">
        <v>1882</v>
      </c>
      <c r="F50" s="392">
        <v>27463</v>
      </c>
      <c r="G50" s="392">
        <v>27382.44</v>
      </c>
      <c r="H50" s="378">
        <f t="shared" si="3"/>
        <v>-0.00293340130357213</v>
      </c>
    </row>
    <row r="51" s="357" customFormat="true" customHeight="true" spans="1:8">
      <c r="A51" s="375"/>
      <c r="B51" s="379"/>
      <c r="C51" s="379"/>
      <c r="D51" s="380"/>
      <c r="E51" s="376" t="s">
        <v>1883</v>
      </c>
      <c r="F51" s="392">
        <v>70260</v>
      </c>
      <c r="G51" s="392">
        <v>187200</v>
      </c>
      <c r="H51" s="378">
        <f t="shared" si="3"/>
        <v>1.66438941076003</v>
      </c>
    </row>
    <row r="52" s="357" customFormat="true" customHeight="true" spans="1:8">
      <c r="A52" s="375"/>
      <c r="B52" s="379"/>
      <c r="C52" s="379"/>
      <c r="D52" s="380"/>
      <c r="E52" s="376" t="s">
        <v>1884</v>
      </c>
      <c r="F52" s="392">
        <v>1781</v>
      </c>
      <c r="G52" s="392">
        <v>2500</v>
      </c>
      <c r="H52" s="378">
        <f t="shared" si="3"/>
        <v>0.403705783267827</v>
      </c>
    </row>
    <row r="53" s="357" customFormat="true" customHeight="true" spans="1:8">
      <c r="A53" s="375"/>
      <c r="B53" s="379"/>
      <c r="C53" s="379"/>
      <c r="D53" s="380"/>
      <c r="E53" s="376" t="s">
        <v>1885</v>
      </c>
      <c r="F53" s="392"/>
      <c r="G53" s="392"/>
      <c r="H53" s="378"/>
    </row>
    <row r="54" s="357" customFormat="true" customHeight="true" spans="1:8">
      <c r="A54" s="375"/>
      <c r="B54" s="379"/>
      <c r="C54" s="379"/>
      <c r="D54" s="380"/>
      <c r="E54" s="376"/>
      <c r="F54" s="392"/>
      <c r="G54" s="392"/>
      <c r="H54" s="378"/>
    </row>
    <row r="55" s="357" customFormat="true" customHeight="true" spans="1:8">
      <c r="A55" s="381" t="s">
        <v>33</v>
      </c>
      <c r="B55" s="377">
        <f>SUM(B6:B22)</f>
        <v>13636188</v>
      </c>
      <c r="C55" s="377">
        <f>SUM(C6:C22)</f>
        <v>9520572</v>
      </c>
      <c r="D55" s="378">
        <f t="shared" ref="D55:D58" si="4">(C55-B55)/B55</f>
        <v>-0.301815727386569</v>
      </c>
      <c r="E55" s="393" t="s">
        <v>49</v>
      </c>
      <c r="F55" s="392">
        <f>SUM(F6,F10,F14,F17,F28,F34,F45,F47,F51,F52,F53)</f>
        <v>4567734</v>
      </c>
      <c r="G55" s="392">
        <f>SUM(G6,G10,G14,G17,G28,G34,G45,G47,G51,G52,G53)</f>
        <v>6449878.44</v>
      </c>
      <c r="H55" s="378">
        <f t="shared" ref="H55:H58" si="5">(G55-F55)/F55</f>
        <v>0.412052111615957</v>
      </c>
    </row>
    <row r="56" s="357" customFormat="true" customHeight="true" spans="1:8">
      <c r="A56" s="382" t="s">
        <v>1315</v>
      </c>
      <c r="B56" s="377">
        <f>B57+B60+B61+B63+B64</f>
        <v>9992946.55</v>
      </c>
      <c r="C56" s="377">
        <f>C57+C60+C61+C63+C64</f>
        <v>10581746.25</v>
      </c>
      <c r="D56" s="378">
        <f t="shared" si="4"/>
        <v>0.0589215300065824</v>
      </c>
      <c r="E56" s="394" t="s">
        <v>1316</v>
      </c>
      <c r="F56" s="392">
        <f>F57+F60+F61+F62</f>
        <v>19034750.55</v>
      </c>
      <c r="G56" s="392">
        <f>G57+G60+G61+G62</f>
        <v>13433789.81</v>
      </c>
      <c r="H56" s="378">
        <f t="shared" si="5"/>
        <v>-0.294249232491255</v>
      </c>
    </row>
    <row r="57" s="357" customFormat="true" customHeight="true" spans="1:8">
      <c r="A57" s="375" t="s">
        <v>1886</v>
      </c>
      <c r="B57" s="377">
        <f t="shared" ref="B57:G57" si="6">B58+B59</f>
        <v>42421.55</v>
      </c>
      <c r="C57" s="377">
        <f t="shared" si="6"/>
        <v>55806.7</v>
      </c>
      <c r="D57" s="378">
        <f t="shared" si="4"/>
        <v>0.315527131846903</v>
      </c>
      <c r="E57" s="376" t="s">
        <v>1887</v>
      </c>
      <c r="F57" s="392">
        <f>F58+F59</f>
        <v>6856611</v>
      </c>
      <c r="G57" s="392">
        <f>G58+G59</f>
        <v>6692521.13</v>
      </c>
      <c r="H57" s="378">
        <f t="shared" si="5"/>
        <v>-0.0239316289053003</v>
      </c>
    </row>
    <row r="58" s="357" customFormat="true" customHeight="true" spans="1:8">
      <c r="A58" s="375" t="s">
        <v>1888</v>
      </c>
      <c r="B58" s="377">
        <f>31934+10487.55</f>
        <v>42421.55</v>
      </c>
      <c r="C58" s="377">
        <f>48551+7255.7</f>
        <v>55806.7</v>
      </c>
      <c r="D58" s="378">
        <f t="shared" si="4"/>
        <v>0.315527131846903</v>
      </c>
      <c r="E58" s="376" t="s">
        <v>1889</v>
      </c>
      <c r="F58" s="392">
        <v>6856611</v>
      </c>
      <c r="G58" s="392">
        <v>6692521.13</v>
      </c>
      <c r="H58" s="378">
        <f t="shared" si="5"/>
        <v>-0.0239316289053003</v>
      </c>
    </row>
    <row r="59" s="357" customFormat="true" customHeight="true" spans="1:8">
      <c r="A59" s="375" t="s">
        <v>1890</v>
      </c>
      <c r="B59" s="377"/>
      <c r="C59" s="377"/>
      <c r="D59" s="378"/>
      <c r="E59" s="376" t="s">
        <v>1891</v>
      </c>
      <c r="F59" s="392"/>
      <c r="G59" s="392"/>
      <c r="H59" s="378"/>
    </row>
    <row r="60" s="357" customFormat="true" customHeight="true" spans="1:8">
      <c r="A60" s="375" t="s">
        <v>1386</v>
      </c>
      <c r="B60" s="377">
        <v>4780525</v>
      </c>
      <c r="C60" s="377">
        <f>F61</f>
        <v>8105939.55</v>
      </c>
      <c r="D60" s="378">
        <f>(C60-B60)/B60</f>
        <v>0.695617019051255</v>
      </c>
      <c r="E60" s="376" t="s">
        <v>1892</v>
      </c>
      <c r="F60" s="392">
        <v>1038200</v>
      </c>
      <c r="G60" s="392">
        <v>2263000</v>
      </c>
      <c r="H60" s="378">
        <f t="shared" ref="H60:H63" si="7">(G60-F60)/F60</f>
        <v>1.17973415526873</v>
      </c>
    </row>
    <row r="61" s="357" customFormat="true" customHeight="true" spans="1:8">
      <c r="A61" s="375" t="s">
        <v>1388</v>
      </c>
      <c r="B61" s="377"/>
      <c r="C61" s="377"/>
      <c r="D61" s="378"/>
      <c r="E61" s="376" t="s">
        <v>1893</v>
      </c>
      <c r="F61" s="392">
        <f>F66-F55-F63-F60-F57-F62</f>
        <v>8105939.55</v>
      </c>
      <c r="G61" s="392">
        <f>G66-G55-G63-G60-G58-G62</f>
        <v>2821268.68</v>
      </c>
      <c r="H61" s="378">
        <f t="shared" si="7"/>
        <v>-0.651950441698026</v>
      </c>
    </row>
    <row r="62" s="357" customFormat="true" customHeight="true" spans="1:8">
      <c r="A62" s="375" t="s">
        <v>1894</v>
      </c>
      <c r="B62" s="377"/>
      <c r="C62" s="377">
        <v>0</v>
      </c>
      <c r="D62" s="378"/>
      <c r="E62" s="376" t="s">
        <v>1895</v>
      </c>
      <c r="F62" s="392">
        <v>3034000</v>
      </c>
      <c r="G62" s="392">
        <v>1657000</v>
      </c>
      <c r="H62" s="378">
        <f t="shared" si="7"/>
        <v>-0.45385629531971</v>
      </c>
    </row>
    <row r="63" s="357" customFormat="true" customHeight="true" spans="1:8">
      <c r="A63" s="375" t="s">
        <v>1896</v>
      </c>
      <c r="B63" s="377">
        <v>5170000</v>
      </c>
      <c r="C63" s="377">
        <v>2420000</v>
      </c>
      <c r="D63" s="378">
        <f>(C63-B63)/B63</f>
        <v>-0.531914893617021</v>
      </c>
      <c r="E63" s="394" t="s">
        <v>1897</v>
      </c>
      <c r="F63" s="392">
        <v>26650</v>
      </c>
      <c r="G63" s="392">
        <v>218650</v>
      </c>
      <c r="H63" s="378">
        <f t="shared" si="7"/>
        <v>7.20450281425891</v>
      </c>
    </row>
    <row r="64" s="357" customFormat="true" customHeight="true" spans="1:8">
      <c r="A64" s="375" t="s">
        <v>1898</v>
      </c>
      <c r="B64" s="377"/>
      <c r="C64" s="377">
        <v>0</v>
      </c>
      <c r="D64" s="378"/>
      <c r="E64" s="396"/>
      <c r="F64" s="392"/>
      <c r="G64" s="392"/>
      <c r="H64" s="378"/>
    </row>
    <row r="65" s="357" customFormat="true" customHeight="true" spans="1:8">
      <c r="A65" s="382"/>
      <c r="B65" s="377"/>
      <c r="C65" s="377">
        <v>0</v>
      </c>
      <c r="D65" s="378"/>
      <c r="E65" s="394"/>
      <c r="F65" s="392"/>
      <c r="G65" s="392"/>
      <c r="H65" s="378"/>
    </row>
    <row r="66" s="357" customFormat="true" customHeight="true" spans="1:8">
      <c r="A66" s="381" t="s">
        <v>1404</v>
      </c>
      <c r="B66" s="377">
        <f>B55+B56</f>
        <v>23629134.55</v>
      </c>
      <c r="C66" s="377">
        <f>C55+C56</f>
        <v>20102318.25</v>
      </c>
      <c r="D66" s="378">
        <f>(C66-B66)/B66</f>
        <v>-0.149257108530029</v>
      </c>
      <c r="E66" s="393" t="s">
        <v>1405</v>
      </c>
      <c r="F66" s="392">
        <f>B66</f>
        <v>23629134.55</v>
      </c>
      <c r="G66" s="392">
        <f>C66</f>
        <v>20102318.25</v>
      </c>
      <c r="H66" s="378">
        <f>(G66-F66)/F66</f>
        <v>-0.149257108530029</v>
      </c>
    </row>
  </sheetData>
  <mergeCells count="3">
    <mergeCell ref="A2:H2"/>
    <mergeCell ref="A4:D4"/>
    <mergeCell ref="E4:H4"/>
  </mergeCells>
  <pageMargins left="0.75" right="0.75" top="1" bottom="1" header="0.5" footer="0.5"/>
  <pageSetup paperSize="9" orientation="portrait"/>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33"/>
  <sheetViews>
    <sheetView showZeros="0" view="pageBreakPreview" zoomScaleNormal="100" zoomScaleSheetLayoutView="100" topLeftCell="A13" workbookViewId="0">
      <selection activeCell="B9" sqref="B9:B11"/>
    </sheetView>
  </sheetViews>
  <sheetFormatPr defaultColWidth="9.04347826086956" defaultRowHeight="21" customHeight="true" outlineLevelCol="3"/>
  <cols>
    <col min="1" max="1" width="46.6347826086957" style="357" customWidth="true"/>
    <col min="2" max="3" width="19.0782608695652" style="358" customWidth="true"/>
    <col min="4" max="4" width="15.8260869565217" style="359" customWidth="true"/>
    <col min="5" max="16380" width="9.04347826086956" style="357"/>
    <col min="16381" max="16384" width="9.04347826086956" style="431"/>
  </cols>
  <sheetData>
    <row r="1" s="356" customFormat="true" customHeight="true" spans="1:4">
      <c r="A1" s="221" t="s">
        <v>1899</v>
      </c>
      <c r="B1" s="361"/>
      <c r="C1" s="361"/>
      <c r="D1" s="362"/>
    </row>
    <row r="2" s="356" customFormat="true" customHeight="true" spans="1:4">
      <c r="A2" s="363" t="s">
        <v>1900</v>
      </c>
      <c r="B2" s="364"/>
      <c r="C2" s="364"/>
      <c r="D2" s="365"/>
    </row>
    <row r="3" s="356" customFormat="true" customHeight="true" spans="1:4">
      <c r="A3" s="366"/>
      <c r="B3" s="367"/>
      <c r="C3" s="367"/>
      <c r="D3" s="451" t="s">
        <v>2</v>
      </c>
    </row>
    <row r="4" s="357" customFormat="true" ht="30" customHeight="true" spans="1:4">
      <c r="A4" s="205" t="s">
        <v>3</v>
      </c>
      <c r="B4" s="371" t="s">
        <v>44</v>
      </c>
      <c r="C4" s="371" t="s">
        <v>45</v>
      </c>
      <c r="D4" s="283" t="s">
        <v>1820</v>
      </c>
    </row>
    <row r="5" s="357" customFormat="true" customHeight="true" spans="1:4">
      <c r="A5" s="247" t="s">
        <v>1821</v>
      </c>
      <c r="B5" s="452"/>
      <c r="C5" s="452"/>
      <c r="D5" s="453"/>
    </row>
    <row r="6" s="357" customFormat="true" customHeight="true" spans="1:4">
      <c r="A6" s="375" t="s">
        <v>1823</v>
      </c>
      <c r="B6" s="447"/>
      <c r="C6" s="447"/>
      <c r="D6" s="454"/>
    </row>
    <row r="7" s="357" customFormat="true" customHeight="true" spans="1:4">
      <c r="A7" s="375" t="s">
        <v>1825</v>
      </c>
      <c r="B7" s="455">
        <v>105</v>
      </c>
      <c r="C7" s="377"/>
      <c r="D7" s="378"/>
    </row>
    <row r="8" s="357" customFormat="true" customHeight="true" spans="1:4">
      <c r="A8" s="375" t="s">
        <v>1827</v>
      </c>
      <c r="B8" s="377"/>
      <c r="C8" s="377"/>
      <c r="D8" s="378"/>
    </row>
    <row r="9" s="357" customFormat="true" customHeight="true" spans="1:4">
      <c r="A9" s="375" t="s">
        <v>1829</v>
      </c>
      <c r="B9" s="455">
        <v>368439</v>
      </c>
      <c r="C9" s="377">
        <v>116925</v>
      </c>
      <c r="D9" s="378">
        <f t="shared" ref="D9:D13" si="0">(C9-B9)/B9</f>
        <v>-0.682647602452509</v>
      </c>
    </row>
    <row r="10" s="357" customFormat="true" customHeight="true" spans="1:4">
      <c r="A10" s="375" t="s">
        <v>1831</v>
      </c>
      <c r="B10" s="377"/>
      <c r="C10" s="377"/>
      <c r="D10" s="378"/>
    </row>
    <row r="11" s="357" customFormat="true" customHeight="true" spans="1:4">
      <c r="A11" s="375" t="s">
        <v>1833</v>
      </c>
      <c r="B11" s="455">
        <v>12947404</v>
      </c>
      <c r="C11" s="377">
        <v>8778197</v>
      </c>
      <c r="D11" s="378">
        <f>(C11-B11)/B11</f>
        <v>-0.322011037888367</v>
      </c>
    </row>
    <row r="12" s="357" customFormat="true" customHeight="true" spans="1:4">
      <c r="A12" s="375" t="s">
        <v>1835</v>
      </c>
      <c r="B12" s="377"/>
      <c r="C12" s="377">
        <v>0</v>
      </c>
      <c r="D12" s="378"/>
    </row>
    <row r="13" s="357" customFormat="true" customHeight="true" spans="1:4">
      <c r="A13" s="375" t="s">
        <v>1837</v>
      </c>
      <c r="B13" s="377">
        <v>74282</v>
      </c>
      <c r="C13" s="377">
        <v>67892</v>
      </c>
      <c r="D13" s="378">
        <f>(C13-B13)/B13</f>
        <v>-0.0860235319458281</v>
      </c>
    </row>
    <row r="14" s="357" customFormat="true" customHeight="true" spans="1:4">
      <c r="A14" s="375" t="s">
        <v>1839</v>
      </c>
      <c r="B14" s="377"/>
      <c r="C14" s="377">
        <v>0</v>
      </c>
      <c r="D14" s="378"/>
    </row>
    <row r="15" s="357" customFormat="true" customHeight="true" spans="1:4">
      <c r="A15" s="375" t="s">
        <v>1841</v>
      </c>
      <c r="B15" s="377"/>
      <c r="C15" s="377">
        <v>0</v>
      </c>
      <c r="D15" s="378"/>
    </row>
    <row r="16" s="357" customFormat="true" customHeight="true" spans="1:4">
      <c r="A16" s="375" t="s">
        <v>1843</v>
      </c>
      <c r="B16" s="447"/>
      <c r="C16" s="447">
        <v>0</v>
      </c>
      <c r="D16" s="378"/>
    </row>
    <row r="17" s="357" customFormat="true" customHeight="true" spans="1:4">
      <c r="A17" s="375" t="s">
        <v>1845</v>
      </c>
      <c r="B17" s="377"/>
      <c r="C17" s="377">
        <v>0</v>
      </c>
      <c r="D17" s="378"/>
    </row>
    <row r="18" s="357" customFormat="true" customHeight="true" spans="1:4">
      <c r="A18" s="375" t="s">
        <v>1847</v>
      </c>
      <c r="B18" s="377">
        <v>175211</v>
      </c>
      <c r="C18" s="377">
        <v>145000</v>
      </c>
      <c r="D18" s="378">
        <f t="shared" ref="D18:D25" si="1">(C18-B18)/B18</f>
        <v>-0.172426388754131</v>
      </c>
    </row>
    <row r="19" s="357" customFormat="true" customHeight="true" spans="1:4">
      <c r="A19" s="375" t="s">
        <v>1849</v>
      </c>
      <c r="B19" s="377">
        <v>12371</v>
      </c>
      <c r="C19" s="377">
        <v>12448</v>
      </c>
      <c r="D19" s="378">
        <f t="shared" si="1"/>
        <v>0.00622423409586937</v>
      </c>
    </row>
    <row r="20" s="357" customFormat="true" customHeight="true" spans="1:4">
      <c r="A20" s="375" t="s">
        <v>1851</v>
      </c>
      <c r="B20" s="377"/>
      <c r="C20" s="377">
        <v>0</v>
      </c>
      <c r="D20" s="378"/>
    </row>
    <row r="21" s="357" customFormat="true" customHeight="true" spans="1:4">
      <c r="A21" s="375" t="s">
        <v>1853</v>
      </c>
      <c r="B21" s="377">
        <v>58376</v>
      </c>
      <c r="C21" s="377">
        <v>400110</v>
      </c>
      <c r="D21" s="378">
        <f t="shared" ref="D21:D25" si="2">(C21-B21)/B21</f>
        <v>5.85401534877347</v>
      </c>
    </row>
    <row r="22" s="357" customFormat="true" customHeight="true" spans="1:4">
      <c r="A22" s="428" t="s">
        <v>33</v>
      </c>
      <c r="B22" s="377">
        <f>SUM(B5:B21)</f>
        <v>13636188</v>
      </c>
      <c r="C22" s="377">
        <f>SUM(C5:C21)</f>
        <v>9520572</v>
      </c>
      <c r="D22" s="378">
        <f t="shared" si="2"/>
        <v>-0.301815727386569</v>
      </c>
    </row>
    <row r="23" s="357" customFormat="true" customHeight="true" spans="1:4">
      <c r="A23" s="382" t="s">
        <v>1315</v>
      </c>
      <c r="B23" s="377">
        <f>B24+B27+B28+B30+B31</f>
        <v>9992946.55</v>
      </c>
      <c r="C23" s="377">
        <f>C24+C27+C28+C30+C31</f>
        <v>10581746.25</v>
      </c>
      <c r="D23" s="378">
        <f t="shared" si="2"/>
        <v>0.0589215300065824</v>
      </c>
    </row>
    <row r="24" s="357" customFormat="true" customHeight="true" spans="1:4">
      <c r="A24" s="375" t="s">
        <v>1901</v>
      </c>
      <c r="B24" s="377">
        <f>B25</f>
        <v>42421.55</v>
      </c>
      <c r="C24" s="377">
        <f>C25</f>
        <v>55806.7</v>
      </c>
      <c r="D24" s="378">
        <f t="shared" si="2"/>
        <v>0.315527131846903</v>
      </c>
    </row>
    <row r="25" s="357" customFormat="true" customHeight="true" spans="1:4">
      <c r="A25" s="375" t="s">
        <v>1888</v>
      </c>
      <c r="B25" s="377">
        <f>31934+10487.55</f>
        <v>42421.55</v>
      </c>
      <c r="C25" s="377">
        <f>48551+7255.7</f>
        <v>55806.7</v>
      </c>
      <c r="D25" s="378">
        <f t="shared" si="2"/>
        <v>0.315527131846903</v>
      </c>
    </row>
    <row r="26" s="357" customFormat="true" customHeight="true" spans="1:4">
      <c r="A26" s="375" t="s">
        <v>1890</v>
      </c>
      <c r="B26" s="377"/>
      <c r="C26" s="377"/>
      <c r="D26" s="378"/>
    </row>
    <row r="27" s="357" customFormat="true" customHeight="true" spans="1:4">
      <c r="A27" s="375" t="s">
        <v>1386</v>
      </c>
      <c r="B27" s="377">
        <v>4780525</v>
      </c>
      <c r="C27" s="377">
        <f>'本级基金收支表（表一）'!F61</f>
        <v>8105939.55</v>
      </c>
      <c r="D27" s="378">
        <f>(C27-B27)/B27</f>
        <v>0.695617019051255</v>
      </c>
    </row>
    <row r="28" s="357" customFormat="true" customHeight="true" spans="1:4">
      <c r="A28" s="375" t="s">
        <v>1388</v>
      </c>
      <c r="B28" s="377"/>
      <c r="C28" s="377"/>
      <c r="D28" s="378"/>
    </row>
    <row r="29" s="357" customFormat="true" customHeight="true" spans="1:4">
      <c r="A29" s="375" t="s">
        <v>1894</v>
      </c>
      <c r="B29" s="377"/>
      <c r="C29" s="377">
        <v>0</v>
      </c>
      <c r="D29" s="378"/>
    </row>
    <row r="30" s="357" customFormat="true" customHeight="true" spans="1:4">
      <c r="A30" s="375" t="s">
        <v>1896</v>
      </c>
      <c r="B30" s="377">
        <v>5170000</v>
      </c>
      <c r="C30" s="377">
        <v>2420000</v>
      </c>
      <c r="D30" s="378">
        <f>(C30-B30)/B30</f>
        <v>-0.531914893617021</v>
      </c>
    </row>
    <row r="31" s="357" customFormat="true" customHeight="true" spans="1:4">
      <c r="A31" s="375" t="s">
        <v>1898</v>
      </c>
      <c r="B31" s="377"/>
      <c r="C31" s="377"/>
      <c r="D31" s="378"/>
    </row>
    <row r="32" s="357" customFormat="true" customHeight="true" spans="1:4">
      <c r="A32" s="382"/>
      <c r="B32" s="377"/>
      <c r="C32" s="377"/>
      <c r="D32" s="378"/>
    </row>
    <row r="33" s="357" customFormat="true" customHeight="true" spans="1:4">
      <c r="A33" s="428" t="s">
        <v>1404</v>
      </c>
      <c r="B33" s="377">
        <f>B22+B23</f>
        <v>23629134.55</v>
      </c>
      <c r="C33" s="377">
        <f>C22+C23</f>
        <v>20102318.25</v>
      </c>
      <c r="D33" s="378">
        <f>(C33-B33)/B33</f>
        <v>-0.149257108530029</v>
      </c>
    </row>
  </sheetData>
  <mergeCells count="1">
    <mergeCell ref="A2:D2"/>
  </mergeCells>
  <pageMargins left="0.75" right="0.75" top="1" bottom="1" header="0.5" footer="0.5"/>
  <pageSetup paperSize="9" orientation="portrait"/>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L1277"/>
  <sheetViews>
    <sheetView view="pageBreakPreview" zoomScaleNormal="100" zoomScaleSheetLayoutView="100" topLeftCell="F1" workbookViewId="0">
      <selection activeCell="G1277" sqref="G1277"/>
    </sheetView>
  </sheetViews>
  <sheetFormatPr defaultColWidth="9" defaultRowHeight="13.65"/>
  <cols>
    <col min="1" max="1" width="9.26086956521739" style="508" hidden="true" customWidth="true"/>
    <col min="2" max="4" width="6.37391304347826" style="508" hidden="true" customWidth="true"/>
    <col min="5" max="5" width="9.26086956521739" style="508" hidden="true" customWidth="true"/>
    <col min="6" max="6" width="29.7565217391304" style="508" customWidth="true"/>
    <col min="7" max="10" width="15.6347826086957" style="508" customWidth="true"/>
    <col min="11" max="11" width="15.6347826086957" style="451" customWidth="true"/>
    <col min="12" max="12" width="45.6260869565217" style="505" customWidth="true"/>
    <col min="13" max="16384" width="9" style="508"/>
  </cols>
  <sheetData>
    <row r="1" s="508" customFormat="true" spans="6:12">
      <c r="F1" s="603" t="s">
        <v>35</v>
      </c>
      <c r="G1" s="659"/>
      <c r="H1" s="659"/>
      <c r="I1" s="659"/>
      <c r="J1" s="659"/>
      <c r="K1" s="665"/>
      <c r="L1" s="544"/>
    </row>
    <row r="2" s="508" customFormat="true" ht="37.5" customHeight="true" spans="1:12">
      <c r="A2" s="650"/>
      <c r="B2" s="651"/>
      <c r="C2" s="651"/>
      <c r="D2" s="651"/>
      <c r="E2" s="660" t="s">
        <v>36</v>
      </c>
      <c r="F2" s="660"/>
      <c r="G2" s="660"/>
      <c r="H2" s="660"/>
      <c r="I2" s="660"/>
      <c r="J2" s="660"/>
      <c r="K2" s="660"/>
      <c r="L2" s="660"/>
    </row>
    <row r="3" s="508" customFormat="true" ht="18" customHeight="true" spans="1:12">
      <c r="A3" s="652"/>
      <c r="B3" s="652"/>
      <c r="C3" s="652"/>
      <c r="D3" s="652"/>
      <c r="E3" s="652"/>
      <c r="F3" s="652"/>
      <c r="G3" s="576"/>
      <c r="I3" s="576"/>
      <c r="J3" s="576"/>
      <c r="K3" s="665"/>
      <c r="L3" s="666" t="s">
        <v>2</v>
      </c>
    </row>
    <row r="4" s="508" customFormat="true" ht="79.5" customHeight="true" spans="1:12">
      <c r="A4" s="653" t="s">
        <v>37</v>
      </c>
      <c r="B4" s="653" t="s">
        <v>38</v>
      </c>
      <c r="C4" s="653" t="s">
        <v>39</v>
      </c>
      <c r="D4" s="653" t="s">
        <v>40</v>
      </c>
      <c r="E4" s="661" t="s">
        <v>37</v>
      </c>
      <c r="F4" s="661" t="s">
        <v>41</v>
      </c>
      <c r="G4" s="662" t="s">
        <v>42</v>
      </c>
      <c r="H4" s="662" t="s">
        <v>43</v>
      </c>
      <c r="I4" s="662" t="s">
        <v>44</v>
      </c>
      <c r="J4" s="662" t="s">
        <v>45</v>
      </c>
      <c r="K4" s="667" t="s">
        <v>46</v>
      </c>
      <c r="L4" s="668" t="s">
        <v>47</v>
      </c>
    </row>
    <row r="5" s="508" customFormat="true" ht="15.95" customHeight="true" spans="1:12">
      <c r="A5" s="654" t="s">
        <v>48</v>
      </c>
      <c r="B5" s="654"/>
      <c r="C5" s="654"/>
      <c r="D5" s="654"/>
      <c r="E5" s="663" t="s">
        <v>48</v>
      </c>
      <c r="F5" s="663" t="s">
        <v>49</v>
      </c>
      <c r="G5" s="664">
        <f>SUM(G6,G253,G343,G395,G451,G508,G637,G710,G811,G788,G922,G986,G1070,G1050,G1090,G1100,G1144,G1164,G1208,G1264,G1273,G1265,G1271,G238)</f>
        <v>23427999.830304</v>
      </c>
      <c r="H5" s="664">
        <f>SUM(H6,H253,H343,H395,H451,H508,H637,H710,H811,H788,H922,H986,H1070,H1050,H1090,H1100,H1144,H1164,H1208,H1264,H1273,H1265,H1271,H238)</f>
        <v>21319594.1460545</v>
      </c>
      <c r="I5" s="664">
        <f>SUM(I6,I253,I343,I395,I451,I508,I637,I710,I811,I788,I922,I986,I1070,I1050,I1090,I1100,I1144,I1164,I1208,I1264,I1273,I1265,I1271,I238)</f>
        <v>20540838</v>
      </c>
      <c r="J5" s="664">
        <f>SUM(J6,J253,J343,J395,J451,J508,J637,J710,J811,J788,J922,J986,J1070,J1050,J1090,J1100,J1144,J1164,J1208,J1264,J1273,J1265,J1271,J238)</f>
        <v>24793300.2532432</v>
      </c>
      <c r="K5" s="669">
        <f t="shared" ref="K5:K16" si="0">J5/G5-1</f>
        <v>0.0582764398509685</v>
      </c>
      <c r="L5" s="276"/>
    </row>
    <row r="6" s="508" customFormat="true" ht="15.95" customHeight="true" spans="1:12">
      <c r="A6" s="655">
        <v>201</v>
      </c>
      <c r="B6" s="655"/>
      <c r="C6" s="655"/>
      <c r="D6" s="655"/>
      <c r="E6" s="658">
        <v>201</v>
      </c>
      <c r="F6" s="658" t="s">
        <v>50</v>
      </c>
      <c r="G6" s="664">
        <v>1446221.56893634</v>
      </c>
      <c r="H6" s="664">
        <v>1381445.211447</v>
      </c>
      <c r="I6" s="664">
        <v>1346978</v>
      </c>
      <c r="J6" s="664">
        <v>1453011.761201</v>
      </c>
      <c r="K6" s="669">
        <f t="shared" si="0"/>
        <v>0.00469512584413612</v>
      </c>
      <c r="L6" s="670"/>
    </row>
    <row r="7" s="508" customFormat="true" ht="15.95" customHeight="true" spans="1:12">
      <c r="A7" s="656">
        <v>20101</v>
      </c>
      <c r="B7" s="656"/>
      <c r="C7" s="657" t="s">
        <v>51</v>
      </c>
      <c r="D7" s="656"/>
      <c r="E7" s="658">
        <v>20101</v>
      </c>
      <c r="F7" s="658" t="s">
        <v>52</v>
      </c>
      <c r="G7" s="664">
        <v>7284.534112</v>
      </c>
      <c r="H7" s="664">
        <v>10805.25</v>
      </c>
      <c r="I7" s="664">
        <v>10410</v>
      </c>
      <c r="J7" s="664">
        <v>8604.849444</v>
      </c>
      <c r="K7" s="669">
        <f t="shared" si="0"/>
        <v>0.181249111020705</v>
      </c>
      <c r="L7" s="670"/>
    </row>
    <row r="8" s="508" customFormat="true" ht="15.95" customHeight="true" spans="1:12">
      <c r="A8" s="656">
        <v>2010101</v>
      </c>
      <c r="B8" s="656"/>
      <c r="C8" s="656"/>
      <c r="D8" s="657" t="s">
        <v>53</v>
      </c>
      <c r="E8" s="658">
        <v>2010101</v>
      </c>
      <c r="F8" s="658" t="s">
        <v>54</v>
      </c>
      <c r="G8" s="664">
        <v>4099.034112</v>
      </c>
      <c r="H8" s="664">
        <v>4487</v>
      </c>
      <c r="I8" s="664">
        <v>4487</v>
      </c>
      <c r="J8" s="664">
        <v>4067.490744</v>
      </c>
      <c r="K8" s="669">
        <f t="shared" si="0"/>
        <v>-0.00769531727185591</v>
      </c>
      <c r="L8" s="670"/>
    </row>
    <row r="9" s="508" customFormat="true" ht="15.95" customHeight="true" spans="1:12">
      <c r="A9" s="658">
        <v>2010102</v>
      </c>
      <c r="B9" s="658"/>
      <c r="C9" s="658"/>
      <c r="D9" s="657" t="s">
        <v>53</v>
      </c>
      <c r="E9" s="658">
        <v>2010102</v>
      </c>
      <c r="F9" s="658" t="s">
        <v>55</v>
      </c>
      <c r="G9" s="664">
        <v>216</v>
      </c>
      <c r="H9" s="664">
        <v>436</v>
      </c>
      <c r="I9" s="664">
        <v>436</v>
      </c>
      <c r="J9" s="664">
        <v>280.9</v>
      </c>
      <c r="K9" s="669">
        <f t="shared" si="0"/>
        <v>0.300462962962963</v>
      </c>
      <c r="L9" s="276"/>
    </row>
    <row r="10" s="508" customFormat="true" ht="15.95" customHeight="true" spans="1:12">
      <c r="A10" s="658">
        <v>2010103</v>
      </c>
      <c r="B10" s="658"/>
      <c r="C10" s="658"/>
      <c r="D10" s="657" t="s">
        <v>53</v>
      </c>
      <c r="E10" s="658">
        <v>2010103</v>
      </c>
      <c r="F10" s="658" t="s">
        <v>56</v>
      </c>
      <c r="G10" s="664">
        <v>10</v>
      </c>
      <c r="H10" s="664">
        <v>9</v>
      </c>
      <c r="I10" s="664">
        <v>9</v>
      </c>
      <c r="J10" s="664">
        <v>10</v>
      </c>
      <c r="K10" s="669">
        <f t="shared" si="0"/>
        <v>0</v>
      </c>
      <c r="L10" s="670"/>
    </row>
    <row r="11" s="508" customFormat="true" ht="15.95" customHeight="true" spans="1:12">
      <c r="A11" s="658">
        <v>2010104</v>
      </c>
      <c r="B11" s="658"/>
      <c r="C11" s="658"/>
      <c r="D11" s="657" t="s">
        <v>53</v>
      </c>
      <c r="E11" s="658">
        <v>2010104</v>
      </c>
      <c r="F11" s="658" t="s">
        <v>57</v>
      </c>
      <c r="G11" s="664">
        <v>410</v>
      </c>
      <c r="H11" s="664">
        <v>983</v>
      </c>
      <c r="I11" s="664">
        <v>983</v>
      </c>
      <c r="J11" s="664">
        <v>930</v>
      </c>
      <c r="K11" s="669">
        <f t="shared" si="0"/>
        <v>1.26829268292683</v>
      </c>
      <c r="L11" s="276"/>
    </row>
    <row r="12" s="508" customFormat="true" ht="15.95" customHeight="true" spans="1:12">
      <c r="A12" s="658">
        <v>2010105</v>
      </c>
      <c r="B12" s="658"/>
      <c r="C12" s="658"/>
      <c r="D12" s="657" t="s">
        <v>53</v>
      </c>
      <c r="E12" s="658">
        <v>2010105</v>
      </c>
      <c r="F12" s="658" t="s">
        <v>58</v>
      </c>
      <c r="G12" s="664">
        <v>776.5</v>
      </c>
      <c r="H12" s="664">
        <v>699</v>
      </c>
      <c r="I12" s="664">
        <v>699</v>
      </c>
      <c r="J12" s="664">
        <v>1010</v>
      </c>
      <c r="K12" s="669">
        <f t="shared" si="0"/>
        <v>0.300708306503542</v>
      </c>
      <c r="L12" s="276"/>
    </row>
    <row r="13" s="508" customFormat="true" ht="15.95" customHeight="true" spans="1:12">
      <c r="A13" s="658">
        <v>2010106</v>
      </c>
      <c r="B13" s="658"/>
      <c r="C13" s="658"/>
      <c r="D13" s="657" t="s">
        <v>53</v>
      </c>
      <c r="E13" s="658">
        <v>2010106</v>
      </c>
      <c r="F13" s="658" t="s">
        <v>59</v>
      </c>
      <c r="G13" s="664">
        <v>403</v>
      </c>
      <c r="H13" s="664">
        <v>323</v>
      </c>
      <c r="I13" s="664">
        <v>323</v>
      </c>
      <c r="J13" s="664">
        <v>205</v>
      </c>
      <c r="K13" s="669">
        <f t="shared" si="0"/>
        <v>-0.491315136476427</v>
      </c>
      <c r="L13" s="276"/>
    </row>
    <row r="14" s="508" customFormat="true" ht="15.95" customHeight="true" spans="1:12">
      <c r="A14" s="658">
        <v>2010107</v>
      </c>
      <c r="B14" s="658"/>
      <c r="C14" s="658"/>
      <c r="D14" s="657" t="s">
        <v>53</v>
      </c>
      <c r="E14" s="658">
        <v>2010107</v>
      </c>
      <c r="F14" s="658" t="s">
        <v>60</v>
      </c>
      <c r="G14" s="664">
        <v>211</v>
      </c>
      <c r="H14" s="664">
        <v>159</v>
      </c>
      <c r="I14" s="664">
        <v>159</v>
      </c>
      <c r="J14" s="664">
        <v>365.63</v>
      </c>
      <c r="K14" s="669">
        <f t="shared" si="0"/>
        <v>0.732843601895734</v>
      </c>
      <c r="L14" s="276"/>
    </row>
    <row r="15" s="508" customFormat="true" ht="15.95" customHeight="true" spans="1:12">
      <c r="A15" s="658">
        <v>2010108</v>
      </c>
      <c r="B15" s="658"/>
      <c r="C15" s="658"/>
      <c r="D15" s="657" t="s">
        <v>53</v>
      </c>
      <c r="E15" s="658">
        <v>2010108</v>
      </c>
      <c r="F15" s="658" t="s">
        <v>61</v>
      </c>
      <c r="G15" s="664">
        <v>539</v>
      </c>
      <c r="H15" s="664">
        <v>539</v>
      </c>
      <c r="I15" s="664">
        <v>539</v>
      </c>
      <c r="J15" s="664">
        <v>588.65</v>
      </c>
      <c r="K15" s="669">
        <f t="shared" si="0"/>
        <v>0.0921150278293135</v>
      </c>
      <c r="L15" s="670"/>
    </row>
    <row r="16" s="508" customFormat="true" ht="15.95" customHeight="true" spans="1:12">
      <c r="A16" s="658">
        <v>2010109</v>
      </c>
      <c r="B16" s="658"/>
      <c r="C16" s="658"/>
      <c r="D16" s="657" t="s">
        <v>53</v>
      </c>
      <c r="E16" s="658">
        <v>2010109</v>
      </c>
      <c r="F16" s="658" t="s">
        <v>62</v>
      </c>
      <c r="G16" s="664">
        <v>6</v>
      </c>
      <c r="H16" s="664">
        <v>6</v>
      </c>
      <c r="I16" s="664">
        <v>6</v>
      </c>
      <c r="J16" s="664">
        <v>5.5</v>
      </c>
      <c r="K16" s="669">
        <f t="shared" si="0"/>
        <v>-0.0833333333333334</v>
      </c>
      <c r="L16" s="670"/>
    </row>
    <row r="17" s="508" customFormat="true" ht="15.95" customHeight="true" spans="1:12">
      <c r="A17" s="658">
        <v>2010150</v>
      </c>
      <c r="B17" s="658"/>
      <c r="C17" s="658"/>
      <c r="D17" s="657" t="s">
        <v>53</v>
      </c>
      <c r="E17" s="658">
        <v>2010150</v>
      </c>
      <c r="F17" s="658" t="s">
        <v>63</v>
      </c>
      <c r="G17" s="664">
        <v>0</v>
      </c>
      <c r="H17" s="664">
        <v>48</v>
      </c>
      <c r="I17" s="664">
        <v>48</v>
      </c>
      <c r="J17" s="664">
        <v>166.4287</v>
      </c>
      <c r="K17" s="669"/>
      <c r="L17" s="670"/>
    </row>
    <row r="18" s="508" customFormat="true" ht="15.95" customHeight="true" spans="1:12">
      <c r="A18" s="658">
        <v>2010199</v>
      </c>
      <c r="B18" s="658"/>
      <c r="C18" s="658"/>
      <c r="D18" s="657" t="s">
        <v>53</v>
      </c>
      <c r="E18" s="658">
        <v>2010199</v>
      </c>
      <c r="F18" s="658" t="s">
        <v>64</v>
      </c>
      <c r="G18" s="664">
        <v>614</v>
      </c>
      <c r="H18" s="664">
        <v>3116.25</v>
      </c>
      <c r="I18" s="664">
        <v>2721</v>
      </c>
      <c r="J18" s="664">
        <v>975.25</v>
      </c>
      <c r="K18" s="669">
        <f t="shared" ref="K18:K25" si="1">J18/G18-1</f>
        <v>0.588355048859935</v>
      </c>
      <c r="L18" s="276"/>
    </row>
    <row r="19" s="508" customFormat="true" ht="39.95" customHeight="true" spans="1:12">
      <c r="A19" s="658">
        <v>20102</v>
      </c>
      <c r="B19" s="658"/>
      <c r="C19" s="657" t="s">
        <v>51</v>
      </c>
      <c r="D19" s="658"/>
      <c r="E19" s="658">
        <v>20102</v>
      </c>
      <c r="F19" s="658" t="s">
        <v>65</v>
      </c>
      <c r="G19" s="664">
        <v>10289.3972352989</v>
      </c>
      <c r="H19" s="664">
        <v>13153.15</v>
      </c>
      <c r="I19" s="664">
        <v>11709</v>
      </c>
      <c r="J19" s="664">
        <v>12383.223148</v>
      </c>
      <c r="K19" s="669">
        <f t="shared" si="1"/>
        <v>0.203493544356321</v>
      </c>
      <c r="L19" s="276" t="s">
        <v>66</v>
      </c>
    </row>
    <row r="20" s="508" customFormat="true" ht="15.95" customHeight="true" spans="1:12">
      <c r="A20" s="658">
        <v>2010201</v>
      </c>
      <c r="B20" s="658"/>
      <c r="C20" s="658"/>
      <c r="D20" s="657" t="s">
        <v>67</v>
      </c>
      <c r="E20" s="658">
        <v>2010201</v>
      </c>
      <c r="F20" s="658" t="s">
        <v>54</v>
      </c>
      <c r="G20" s="664">
        <v>4410.926752</v>
      </c>
      <c r="H20" s="664">
        <v>4410</v>
      </c>
      <c r="I20" s="664">
        <v>4410</v>
      </c>
      <c r="J20" s="664">
        <v>4024.283148</v>
      </c>
      <c r="K20" s="669">
        <f t="shared" si="1"/>
        <v>-0.0876558659299179</v>
      </c>
      <c r="L20" s="670"/>
    </row>
    <row r="21" s="508" customFormat="true" ht="15.95" customHeight="true" spans="1:12">
      <c r="A21" s="658">
        <v>2010202</v>
      </c>
      <c r="B21" s="658"/>
      <c r="C21" s="658"/>
      <c r="D21" s="657" t="s">
        <v>67</v>
      </c>
      <c r="E21" s="658">
        <v>2010202</v>
      </c>
      <c r="F21" s="658" t="s">
        <v>55</v>
      </c>
      <c r="G21" s="664">
        <v>351.6</v>
      </c>
      <c r="H21" s="664">
        <v>351</v>
      </c>
      <c r="I21" s="664">
        <v>351</v>
      </c>
      <c r="J21" s="664">
        <v>451.4</v>
      </c>
      <c r="K21" s="669">
        <f t="shared" si="1"/>
        <v>0.283845278725825</v>
      </c>
      <c r="L21" s="276"/>
    </row>
    <row r="22" s="508" customFormat="true" ht="15.95" customHeight="true" spans="1:12">
      <c r="A22" s="658">
        <v>2010203</v>
      </c>
      <c r="B22" s="658"/>
      <c r="C22" s="658"/>
      <c r="D22" s="657" t="s">
        <v>67</v>
      </c>
      <c r="E22" s="658">
        <v>2010203</v>
      </c>
      <c r="F22" s="658" t="s">
        <v>56</v>
      </c>
      <c r="G22" s="664">
        <v>40</v>
      </c>
      <c r="H22" s="664">
        <v>40</v>
      </c>
      <c r="I22" s="664">
        <v>40</v>
      </c>
      <c r="J22" s="664">
        <v>40</v>
      </c>
      <c r="K22" s="669">
        <f t="shared" si="1"/>
        <v>0</v>
      </c>
      <c r="L22" s="670"/>
    </row>
    <row r="23" s="508" customFormat="true" ht="15.95" customHeight="true" spans="1:12">
      <c r="A23" s="658">
        <v>2010204</v>
      </c>
      <c r="B23" s="658"/>
      <c r="C23" s="658"/>
      <c r="D23" s="657" t="s">
        <v>67</v>
      </c>
      <c r="E23" s="658">
        <v>2010204</v>
      </c>
      <c r="F23" s="658" t="s">
        <v>68</v>
      </c>
      <c r="G23" s="664">
        <v>260</v>
      </c>
      <c r="H23" s="664">
        <v>614</v>
      </c>
      <c r="I23" s="664">
        <v>614</v>
      </c>
      <c r="J23" s="664">
        <v>574</v>
      </c>
      <c r="K23" s="669">
        <f t="shared" si="1"/>
        <v>1.20769230769231</v>
      </c>
      <c r="L23" s="276"/>
    </row>
    <row r="24" s="508" customFormat="true" ht="15.95" customHeight="true" spans="1:12">
      <c r="A24" s="658">
        <v>2010205</v>
      </c>
      <c r="B24" s="658"/>
      <c r="C24" s="658"/>
      <c r="D24" s="657" t="s">
        <v>67</v>
      </c>
      <c r="E24" s="658">
        <v>2010205</v>
      </c>
      <c r="F24" s="658" t="s">
        <v>69</v>
      </c>
      <c r="G24" s="664">
        <v>207</v>
      </c>
      <c r="H24" s="664">
        <v>170</v>
      </c>
      <c r="I24" s="664">
        <v>170</v>
      </c>
      <c r="J24" s="664">
        <v>377.56</v>
      </c>
      <c r="K24" s="669">
        <f t="shared" si="1"/>
        <v>0.823961352657005</v>
      </c>
      <c r="L24" s="276"/>
    </row>
    <row r="25" s="508" customFormat="true" ht="15.95" customHeight="true" spans="1:12">
      <c r="A25" s="658">
        <v>2010206</v>
      </c>
      <c r="B25" s="658"/>
      <c r="C25" s="658"/>
      <c r="D25" s="657" t="s">
        <v>67</v>
      </c>
      <c r="E25" s="658">
        <v>2010206</v>
      </c>
      <c r="F25" s="658" t="s">
        <v>70</v>
      </c>
      <c r="G25" s="664">
        <v>800</v>
      </c>
      <c r="H25" s="664">
        <v>815</v>
      </c>
      <c r="I25" s="664">
        <v>815</v>
      </c>
      <c r="J25" s="664">
        <v>1147.31</v>
      </c>
      <c r="K25" s="669">
        <f t="shared" si="1"/>
        <v>0.4341375</v>
      </c>
      <c r="L25" s="276"/>
    </row>
    <row r="26" s="508" customFormat="true" ht="15.95" customHeight="true" spans="1:12">
      <c r="A26" s="658">
        <v>2010250</v>
      </c>
      <c r="B26" s="658"/>
      <c r="C26" s="658"/>
      <c r="D26" s="657" t="s">
        <v>67</v>
      </c>
      <c r="E26" s="658">
        <v>2010250</v>
      </c>
      <c r="F26" s="658" t="s">
        <v>63</v>
      </c>
      <c r="G26" s="664">
        <v>0</v>
      </c>
      <c r="H26" s="664">
        <v>0</v>
      </c>
      <c r="I26" s="664">
        <v>0</v>
      </c>
      <c r="J26" s="664">
        <v>0</v>
      </c>
      <c r="K26" s="669" t="s">
        <v>71</v>
      </c>
      <c r="L26" s="670"/>
    </row>
    <row r="27" s="508" customFormat="true" ht="15.95" customHeight="true" spans="1:12">
      <c r="A27" s="658">
        <v>2010299</v>
      </c>
      <c r="B27" s="658"/>
      <c r="C27" s="658"/>
      <c r="D27" s="657" t="s">
        <v>67</v>
      </c>
      <c r="E27" s="658">
        <v>2010299</v>
      </c>
      <c r="F27" s="658" t="s">
        <v>72</v>
      </c>
      <c r="G27" s="664">
        <v>4219.87048329887</v>
      </c>
      <c r="H27" s="664">
        <v>6753.15</v>
      </c>
      <c r="I27" s="664">
        <v>5309</v>
      </c>
      <c r="J27" s="664">
        <v>5768.67</v>
      </c>
      <c r="K27" s="669">
        <f t="shared" ref="K27:K31" si="2">J27/G27-1</f>
        <v>0.367025367918487</v>
      </c>
      <c r="L27" s="276"/>
    </row>
    <row r="28" s="508" customFormat="true" ht="39.95" customHeight="true" spans="1:12">
      <c r="A28" s="658">
        <v>20103</v>
      </c>
      <c r="B28" s="658"/>
      <c r="C28" s="657" t="s">
        <v>51</v>
      </c>
      <c r="D28" s="658"/>
      <c r="E28" s="658">
        <v>20103</v>
      </c>
      <c r="F28" s="658" t="s">
        <v>73</v>
      </c>
      <c r="G28" s="664">
        <v>115523.258843144</v>
      </c>
      <c r="H28" s="664">
        <v>122459.214884</v>
      </c>
      <c r="I28" s="664">
        <v>107213</v>
      </c>
      <c r="J28" s="664">
        <f>208854.383688-7301</f>
        <v>201553.383688</v>
      </c>
      <c r="K28" s="669">
        <f t="shared" si="2"/>
        <v>0.744699601676461</v>
      </c>
      <c r="L28" s="276" t="s">
        <v>74</v>
      </c>
    </row>
    <row r="29" s="508" customFormat="true" ht="15.95" customHeight="true" spans="1:12">
      <c r="A29" s="658">
        <v>2010301</v>
      </c>
      <c r="B29" s="658"/>
      <c r="C29" s="658"/>
      <c r="D29" s="657" t="s">
        <v>75</v>
      </c>
      <c r="E29" s="658">
        <v>2010301</v>
      </c>
      <c r="F29" s="658" t="s">
        <v>54</v>
      </c>
      <c r="G29" s="664">
        <v>8340.42975</v>
      </c>
      <c r="H29" s="664">
        <v>7997</v>
      </c>
      <c r="I29" s="664">
        <v>7997</v>
      </c>
      <c r="J29" s="664">
        <v>7383.29902</v>
      </c>
      <c r="K29" s="669">
        <f t="shared" si="2"/>
        <v>-0.114757963161311</v>
      </c>
      <c r="L29" s="670"/>
    </row>
    <row r="30" s="508" customFormat="true" ht="15.95" customHeight="true" spans="1:12">
      <c r="A30" s="658">
        <v>2010302</v>
      </c>
      <c r="B30" s="658"/>
      <c r="C30" s="658"/>
      <c r="D30" s="657" t="s">
        <v>75</v>
      </c>
      <c r="E30" s="658">
        <v>2010302</v>
      </c>
      <c r="F30" s="658" t="s">
        <v>55</v>
      </c>
      <c r="G30" s="664">
        <v>19729.64985</v>
      </c>
      <c r="H30" s="664">
        <v>19783</v>
      </c>
      <c r="I30" s="664">
        <v>17479</v>
      </c>
      <c r="J30" s="664">
        <v>31773.0114</v>
      </c>
      <c r="K30" s="669">
        <f t="shared" si="2"/>
        <v>0.610419426678269</v>
      </c>
      <c r="L30" s="276"/>
    </row>
    <row r="31" s="508" customFormat="true" ht="15.95" customHeight="true" spans="1:12">
      <c r="A31" s="658">
        <v>2010303</v>
      </c>
      <c r="B31" s="658"/>
      <c r="C31" s="658"/>
      <c r="D31" s="657" t="s">
        <v>75</v>
      </c>
      <c r="E31" s="658">
        <v>2010303</v>
      </c>
      <c r="F31" s="658" t="s">
        <v>56</v>
      </c>
      <c r="G31" s="664">
        <v>185</v>
      </c>
      <c r="H31" s="664">
        <v>138</v>
      </c>
      <c r="I31" s="664">
        <v>138</v>
      </c>
      <c r="J31" s="664">
        <v>0</v>
      </c>
      <c r="K31" s="669">
        <f t="shared" si="2"/>
        <v>-1</v>
      </c>
      <c r="L31" s="276"/>
    </row>
    <row r="32" s="508" customFormat="true" ht="15.95" customHeight="true" spans="1:12">
      <c r="A32" s="658">
        <v>2010304</v>
      </c>
      <c r="B32" s="658"/>
      <c r="C32" s="658"/>
      <c r="D32" s="657" t="s">
        <v>75</v>
      </c>
      <c r="E32" s="658">
        <v>2010304</v>
      </c>
      <c r="F32" s="658" t="s">
        <v>76</v>
      </c>
      <c r="G32" s="664">
        <v>0</v>
      </c>
      <c r="H32" s="664">
        <v>0</v>
      </c>
      <c r="I32" s="664">
        <v>0</v>
      </c>
      <c r="J32" s="664">
        <v>0</v>
      </c>
      <c r="K32" s="669" t="s">
        <v>71</v>
      </c>
      <c r="L32" s="670"/>
    </row>
    <row r="33" s="508" customFormat="true" ht="15.95" customHeight="true" spans="1:12">
      <c r="A33" s="658">
        <v>2010305</v>
      </c>
      <c r="B33" s="658"/>
      <c r="C33" s="658"/>
      <c r="D33" s="657" t="s">
        <v>75</v>
      </c>
      <c r="E33" s="658">
        <v>2010305</v>
      </c>
      <c r="F33" s="658" t="s">
        <v>77</v>
      </c>
      <c r="G33" s="664">
        <v>104.5</v>
      </c>
      <c r="H33" s="664">
        <v>100</v>
      </c>
      <c r="I33" s="664">
        <v>100</v>
      </c>
      <c r="J33" s="664">
        <v>0</v>
      </c>
      <c r="K33" s="669">
        <f t="shared" ref="K33:K41" si="3">J33/G33-1</f>
        <v>-1</v>
      </c>
      <c r="L33" s="276"/>
    </row>
    <row r="34" s="508" customFormat="true" ht="15.95" customHeight="true" spans="1:12">
      <c r="A34" s="658">
        <v>2010306</v>
      </c>
      <c r="B34" s="658"/>
      <c r="C34" s="658"/>
      <c r="D34" s="657" t="s">
        <v>75</v>
      </c>
      <c r="E34" s="658">
        <v>2010306</v>
      </c>
      <c r="F34" s="658" t="s">
        <v>78</v>
      </c>
      <c r="G34" s="664">
        <v>0</v>
      </c>
      <c r="H34" s="664">
        <v>0</v>
      </c>
      <c r="I34" s="664">
        <v>0</v>
      </c>
      <c r="J34" s="664">
        <v>0</v>
      </c>
      <c r="K34" s="669" t="s">
        <v>71</v>
      </c>
      <c r="L34" s="670"/>
    </row>
    <row r="35" s="508" customFormat="true" ht="15.95" customHeight="true" spans="1:12">
      <c r="A35" s="658">
        <v>2010308</v>
      </c>
      <c r="B35" s="658"/>
      <c r="C35" s="658"/>
      <c r="D35" s="657" t="s">
        <v>75</v>
      </c>
      <c r="E35" s="658">
        <v>2010308</v>
      </c>
      <c r="F35" s="658" t="s">
        <v>79</v>
      </c>
      <c r="G35" s="664">
        <v>2948.75868</v>
      </c>
      <c r="H35" s="664">
        <v>5695.31745</v>
      </c>
      <c r="I35" s="664">
        <v>3578</v>
      </c>
      <c r="J35" s="664">
        <v>6180.85893</v>
      </c>
      <c r="K35" s="669">
        <f t="shared" ref="K35:K41" si="4">J35/G35-1</f>
        <v>1.09608842253582</v>
      </c>
      <c r="L35" s="276"/>
    </row>
    <row r="36" s="508" customFormat="true" ht="15.95" customHeight="true" spans="1:12">
      <c r="A36" s="658">
        <v>2010309</v>
      </c>
      <c r="B36" s="658"/>
      <c r="C36" s="658"/>
      <c r="D36" s="657" t="s">
        <v>75</v>
      </c>
      <c r="E36" s="658">
        <v>2010309</v>
      </c>
      <c r="F36" s="658" t="s">
        <v>80</v>
      </c>
      <c r="G36" s="664">
        <v>0</v>
      </c>
      <c r="H36" s="664">
        <v>0</v>
      </c>
      <c r="I36" s="664">
        <v>0</v>
      </c>
      <c r="J36" s="664">
        <v>0</v>
      </c>
      <c r="K36" s="669" t="s">
        <v>71</v>
      </c>
      <c r="L36" s="670"/>
    </row>
    <row r="37" s="508" customFormat="true" ht="15.95" customHeight="true" spans="1:12">
      <c r="A37" s="658">
        <v>2010350</v>
      </c>
      <c r="B37" s="658"/>
      <c r="C37" s="658"/>
      <c r="D37" s="657" t="s">
        <v>75</v>
      </c>
      <c r="E37" s="658">
        <v>2010350</v>
      </c>
      <c r="F37" s="658" t="s">
        <v>63</v>
      </c>
      <c r="G37" s="664">
        <v>20366.1169288448</v>
      </c>
      <c r="H37" s="664">
        <v>3197</v>
      </c>
      <c r="I37" s="664">
        <v>3197</v>
      </c>
      <c r="J37" s="664">
        <v>122125.16962</v>
      </c>
      <c r="K37" s="669">
        <f t="shared" ref="K37:K41" si="5">J37/G37-1</f>
        <v>4.99648769800749</v>
      </c>
      <c r="L37" s="276"/>
    </row>
    <row r="38" s="508" customFormat="true" ht="15.95" customHeight="true" spans="1:12">
      <c r="A38" s="658">
        <v>2010399</v>
      </c>
      <c r="B38" s="658"/>
      <c r="C38" s="658"/>
      <c r="D38" s="657" t="s">
        <v>75</v>
      </c>
      <c r="E38" s="658">
        <v>2010399</v>
      </c>
      <c r="F38" s="658" t="s">
        <v>81</v>
      </c>
      <c r="G38" s="664">
        <v>63848.8036342989</v>
      </c>
      <c r="H38" s="664">
        <v>85548.897434</v>
      </c>
      <c r="I38" s="664">
        <v>74724</v>
      </c>
      <c r="J38" s="664">
        <f>41392.044718-7301</f>
        <v>34091.044718</v>
      </c>
      <c r="K38" s="669">
        <f t="shared" si="5"/>
        <v>-0.466066037615047</v>
      </c>
      <c r="L38" s="276"/>
    </row>
    <row r="39" s="508" customFormat="true" ht="15.95" customHeight="true" spans="1:12">
      <c r="A39" s="658">
        <v>20104</v>
      </c>
      <c r="B39" s="658"/>
      <c r="C39" s="657" t="s">
        <v>51</v>
      </c>
      <c r="D39" s="658"/>
      <c r="E39" s="658">
        <v>20104</v>
      </c>
      <c r="F39" s="658" t="s">
        <v>82</v>
      </c>
      <c r="G39" s="664">
        <v>52771.88206</v>
      </c>
      <c r="H39" s="664">
        <v>49500.16602</v>
      </c>
      <c r="I39" s="664">
        <v>46934</v>
      </c>
      <c r="J39" s="664">
        <v>47090.203243</v>
      </c>
      <c r="K39" s="669">
        <f t="shared" si="5"/>
        <v>-0.10766488886146</v>
      </c>
      <c r="L39" s="670"/>
    </row>
    <row r="40" s="508" customFormat="true" ht="15.95" customHeight="true" spans="1:12">
      <c r="A40" s="658">
        <v>2010401</v>
      </c>
      <c r="B40" s="658"/>
      <c r="C40" s="658"/>
      <c r="D40" s="657" t="s">
        <v>83</v>
      </c>
      <c r="E40" s="658">
        <v>2010401</v>
      </c>
      <c r="F40" s="658" t="s">
        <v>54</v>
      </c>
      <c r="G40" s="664">
        <v>5323.2638</v>
      </c>
      <c r="H40" s="664">
        <v>5334</v>
      </c>
      <c r="I40" s="664">
        <v>5334</v>
      </c>
      <c r="J40" s="664">
        <v>5294.95102</v>
      </c>
      <c r="K40" s="669">
        <f t="shared" si="5"/>
        <v>-0.00531868813264513</v>
      </c>
      <c r="L40" s="670"/>
    </row>
    <row r="41" s="508" customFormat="true" ht="15.95" customHeight="true" spans="1:12">
      <c r="A41" s="658">
        <v>2010402</v>
      </c>
      <c r="B41" s="658"/>
      <c r="C41" s="658"/>
      <c r="D41" s="657" t="s">
        <v>83</v>
      </c>
      <c r="E41" s="658">
        <v>2010402</v>
      </c>
      <c r="F41" s="658" t="s">
        <v>55</v>
      </c>
      <c r="G41" s="664">
        <v>33452.845335</v>
      </c>
      <c r="H41" s="664">
        <v>27686</v>
      </c>
      <c r="I41" s="664">
        <v>27686</v>
      </c>
      <c r="J41" s="664">
        <v>32568.65</v>
      </c>
      <c r="K41" s="669">
        <f t="shared" si="5"/>
        <v>-0.0264310950577022</v>
      </c>
      <c r="L41" s="670"/>
    </row>
    <row r="42" s="508" customFormat="true" ht="15.95" customHeight="true" spans="1:12">
      <c r="A42" s="658">
        <v>2010403</v>
      </c>
      <c r="B42" s="658"/>
      <c r="C42" s="658"/>
      <c r="D42" s="657" t="s">
        <v>83</v>
      </c>
      <c r="E42" s="658">
        <v>2010403</v>
      </c>
      <c r="F42" s="658" t="s">
        <v>56</v>
      </c>
      <c r="G42" s="664">
        <v>0</v>
      </c>
      <c r="H42" s="664">
        <v>0</v>
      </c>
      <c r="I42" s="664">
        <v>0</v>
      </c>
      <c r="J42" s="664">
        <v>0</v>
      </c>
      <c r="K42" s="669" t="s">
        <v>71</v>
      </c>
      <c r="L42" s="670"/>
    </row>
    <row r="43" s="508" customFormat="true" ht="15.95" customHeight="true" spans="1:12">
      <c r="A43" s="658">
        <v>2010404</v>
      </c>
      <c r="B43" s="658"/>
      <c r="C43" s="658"/>
      <c r="D43" s="657" t="s">
        <v>83</v>
      </c>
      <c r="E43" s="658">
        <v>2010404</v>
      </c>
      <c r="F43" s="658" t="s">
        <v>84</v>
      </c>
      <c r="G43" s="664">
        <v>125</v>
      </c>
      <c r="H43" s="664">
        <v>0</v>
      </c>
      <c r="I43" s="664">
        <v>0</v>
      </c>
      <c r="J43" s="664">
        <v>32</v>
      </c>
      <c r="K43" s="669">
        <f t="shared" ref="K43:K52" si="6">J43/G43-1</f>
        <v>-0.744</v>
      </c>
      <c r="L43" s="276"/>
    </row>
    <row r="44" s="508" customFormat="true" ht="15.95" customHeight="true" spans="1:12">
      <c r="A44" s="658">
        <v>2010405</v>
      </c>
      <c r="B44" s="658"/>
      <c r="C44" s="658"/>
      <c r="D44" s="657" t="s">
        <v>83</v>
      </c>
      <c r="E44" s="658">
        <v>2010405</v>
      </c>
      <c r="F44" s="658" t="s">
        <v>85</v>
      </c>
      <c r="G44" s="664">
        <v>5090.860672</v>
      </c>
      <c r="H44" s="664">
        <v>4591.473</v>
      </c>
      <c r="I44" s="664">
        <v>3600</v>
      </c>
      <c r="J44" s="664">
        <v>2411.473</v>
      </c>
      <c r="K44" s="669">
        <f t="shared" si="6"/>
        <v>-0.526313298404879</v>
      </c>
      <c r="L44" s="276"/>
    </row>
    <row r="45" s="508" customFormat="true" ht="15.95" customHeight="true" spans="1:12">
      <c r="A45" s="658">
        <v>2010406</v>
      </c>
      <c r="B45" s="658"/>
      <c r="C45" s="658"/>
      <c r="D45" s="657" t="s">
        <v>83</v>
      </c>
      <c r="E45" s="658">
        <v>2010406</v>
      </c>
      <c r="F45" s="658" t="s">
        <v>86</v>
      </c>
      <c r="G45" s="664">
        <v>119</v>
      </c>
      <c r="H45" s="664">
        <v>95</v>
      </c>
      <c r="I45" s="664">
        <v>95</v>
      </c>
      <c r="J45" s="664">
        <v>55</v>
      </c>
      <c r="K45" s="669">
        <f t="shared" si="6"/>
        <v>-0.53781512605042</v>
      </c>
      <c r="L45" s="276"/>
    </row>
    <row r="46" s="508" customFormat="true" ht="15.95" customHeight="true" spans="1:12">
      <c r="A46" s="658">
        <v>2010407</v>
      </c>
      <c r="B46" s="658"/>
      <c r="C46" s="658"/>
      <c r="D46" s="657" t="s">
        <v>83</v>
      </c>
      <c r="E46" s="658">
        <v>2010407</v>
      </c>
      <c r="F46" s="658" t="s">
        <v>87</v>
      </c>
      <c r="G46" s="664">
        <v>165</v>
      </c>
      <c r="H46" s="664">
        <v>181</v>
      </c>
      <c r="I46" s="664">
        <v>181</v>
      </c>
      <c r="J46" s="664">
        <v>366</v>
      </c>
      <c r="K46" s="669">
        <f t="shared" si="6"/>
        <v>1.21818181818182</v>
      </c>
      <c r="L46" s="276"/>
    </row>
    <row r="47" s="508" customFormat="true" ht="15.95" customHeight="true" spans="1:12">
      <c r="A47" s="658">
        <v>2010408</v>
      </c>
      <c r="B47" s="658"/>
      <c r="C47" s="658"/>
      <c r="D47" s="657" t="s">
        <v>83</v>
      </c>
      <c r="E47" s="658">
        <v>2010408</v>
      </c>
      <c r="F47" s="658" t="s">
        <v>88</v>
      </c>
      <c r="G47" s="664">
        <v>761.15</v>
      </c>
      <c r="H47" s="664">
        <v>634</v>
      </c>
      <c r="I47" s="664">
        <v>634</v>
      </c>
      <c r="J47" s="664">
        <v>735.87</v>
      </c>
      <c r="K47" s="669">
        <f t="shared" si="6"/>
        <v>-0.0332129015305787</v>
      </c>
      <c r="L47" s="670"/>
    </row>
    <row r="48" s="508" customFormat="true" ht="15.95" customHeight="true" spans="1:12">
      <c r="A48" s="658">
        <v>2010450</v>
      </c>
      <c r="B48" s="658"/>
      <c r="C48" s="658"/>
      <c r="D48" s="657" t="s">
        <v>83</v>
      </c>
      <c r="E48" s="658">
        <v>2010450</v>
      </c>
      <c r="F48" s="658" t="s">
        <v>63</v>
      </c>
      <c r="G48" s="664">
        <v>42.06</v>
      </c>
      <c r="H48" s="664">
        <v>39</v>
      </c>
      <c r="I48" s="664">
        <v>39</v>
      </c>
      <c r="J48" s="664">
        <v>0</v>
      </c>
      <c r="K48" s="669">
        <f t="shared" si="6"/>
        <v>-1</v>
      </c>
      <c r="L48" s="276"/>
    </row>
    <row r="49" s="508" customFormat="true" ht="15.95" customHeight="true" spans="1:12">
      <c r="A49" s="658">
        <v>2010499</v>
      </c>
      <c r="B49" s="658"/>
      <c r="C49" s="658"/>
      <c r="D49" s="657" t="s">
        <v>83</v>
      </c>
      <c r="E49" s="658">
        <v>2010499</v>
      </c>
      <c r="F49" s="658" t="s">
        <v>89</v>
      </c>
      <c r="G49" s="664">
        <v>7692.702253</v>
      </c>
      <c r="H49" s="664">
        <v>10939.69302</v>
      </c>
      <c r="I49" s="664">
        <v>9365</v>
      </c>
      <c r="J49" s="664">
        <v>5626.259223</v>
      </c>
      <c r="K49" s="669">
        <f t="shared" si="6"/>
        <v>-0.268623815408185</v>
      </c>
      <c r="L49" s="276"/>
    </row>
    <row r="50" s="508" customFormat="true" ht="39.95" customHeight="true" spans="1:12">
      <c r="A50" s="658">
        <v>20105</v>
      </c>
      <c r="B50" s="658"/>
      <c r="C50" s="657" t="s">
        <v>51</v>
      </c>
      <c r="D50" s="658"/>
      <c r="E50" s="658">
        <v>20105</v>
      </c>
      <c r="F50" s="658" t="s">
        <v>90</v>
      </c>
      <c r="G50" s="664">
        <v>7998.606505</v>
      </c>
      <c r="H50" s="664">
        <v>8728.6</v>
      </c>
      <c r="I50" s="664">
        <v>8258</v>
      </c>
      <c r="J50" s="664">
        <v>9656.836864</v>
      </c>
      <c r="K50" s="669">
        <f t="shared" si="6"/>
        <v>0.207314906410689</v>
      </c>
      <c r="L50" s="276" t="s">
        <v>91</v>
      </c>
    </row>
    <row r="51" s="508" customFormat="true" ht="15.95" customHeight="true" spans="1:12">
      <c r="A51" s="658">
        <v>2010501</v>
      </c>
      <c r="B51" s="658"/>
      <c r="C51" s="658"/>
      <c r="D51" s="657" t="s">
        <v>92</v>
      </c>
      <c r="E51" s="658">
        <v>2010501</v>
      </c>
      <c r="F51" s="658" t="s">
        <v>54</v>
      </c>
      <c r="G51" s="664">
        <v>2498.785591</v>
      </c>
      <c r="H51" s="664">
        <v>2142</v>
      </c>
      <c r="I51" s="664">
        <v>2142</v>
      </c>
      <c r="J51" s="664">
        <v>3353.342452</v>
      </c>
      <c r="K51" s="669">
        <f t="shared" si="6"/>
        <v>0.341988870144722</v>
      </c>
      <c r="L51" s="276"/>
    </row>
    <row r="52" s="508" customFormat="true" ht="15.95" customHeight="true" spans="1:12">
      <c r="A52" s="658">
        <v>2010502</v>
      </c>
      <c r="B52" s="658"/>
      <c r="C52" s="658"/>
      <c r="D52" s="657" t="s">
        <v>92</v>
      </c>
      <c r="E52" s="658">
        <v>2010502</v>
      </c>
      <c r="F52" s="658" t="s">
        <v>55</v>
      </c>
      <c r="G52" s="664">
        <v>14.27</v>
      </c>
      <c r="H52" s="664">
        <v>460.6</v>
      </c>
      <c r="I52" s="664">
        <v>110</v>
      </c>
      <c r="J52" s="664">
        <v>350.6</v>
      </c>
      <c r="K52" s="669">
        <f t="shared" si="6"/>
        <v>23.5690259285214</v>
      </c>
      <c r="L52" s="276"/>
    </row>
    <row r="53" s="508" customFormat="true" ht="15.95" customHeight="true" spans="1:12">
      <c r="A53" s="658">
        <v>2010503</v>
      </c>
      <c r="B53" s="658"/>
      <c r="C53" s="658"/>
      <c r="D53" s="657" t="s">
        <v>92</v>
      </c>
      <c r="E53" s="658">
        <v>2010503</v>
      </c>
      <c r="F53" s="658" t="s">
        <v>56</v>
      </c>
      <c r="G53" s="664">
        <v>0</v>
      </c>
      <c r="H53" s="664">
        <v>0</v>
      </c>
      <c r="I53" s="664">
        <v>0</v>
      </c>
      <c r="J53" s="664">
        <v>0</v>
      </c>
      <c r="K53" s="669" t="s">
        <v>71</v>
      </c>
      <c r="L53" s="670"/>
    </row>
    <row r="54" s="508" customFormat="true" ht="15.95" customHeight="true" spans="1:12">
      <c r="A54" s="658">
        <v>2010504</v>
      </c>
      <c r="B54" s="658"/>
      <c r="C54" s="658"/>
      <c r="D54" s="657" t="s">
        <v>92</v>
      </c>
      <c r="E54" s="658">
        <v>2010504</v>
      </c>
      <c r="F54" s="658" t="s">
        <v>93</v>
      </c>
      <c r="G54" s="664">
        <v>123.218</v>
      </c>
      <c r="H54" s="664">
        <v>96</v>
      </c>
      <c r="I54" s="664">
        <v>96</v>
      </c>
      <c r="J54" s="664">
        <v>123.218</v>
      </c>
      <c r="K54" s="669">
        <f t="shared" ref="K54:K59" si="7">J54/G54-1</f>
        <v>0</v>
      </c>
      <c r="L54" s="670"/>
    </row>
    <row r="55" s="508" customFormat="true" ht="15.95" customHeight="true" spans="1:12">
      <c r="A55" s="658">
        <v>2010505</v>
      </c>
      <c r="B55" s="658"/>
      <c r="C55" s="658"/>
      <c r="D55" s="657" t="s">
        <v>92</v>
      </c>
      <c r="E55" s="658">
        <v>2010505</v>
      </c>
      <c r="F55" s="658" t="s">
        <v>94</v>
      </c>
      <c r="G55" s="664">
        <v>1431.0198</v>
      </c>
      <c r="H55" s="664">
        <v>1166</v>
      </c>
      <c r="I55" s="664">
        <v>1166</v>
      </c>
      <c r="J55" s="664">
        <v>1713.8798</v>
      </c>
      <c r="K55" s="669">
        <f t="shared" si="7"/>
        <v>0.197663232891676</v>
      </c>
      <c r="L55" s="670"/>
    </row>
    <row r="56" s="508" customFormat="true" ht="15.95" customHeight="true" spans="1:12">
      <c r="A56" s="658">
        <v>2010506</v>
      </c>
      <c r="B56" s="658"/>
      <c r="C56" s="658"/>
      <c r="D56" s="657" t="s">
        <v>92</v>
      </c>
      <c r="E56" s="658">
        <v>2010506</v>
      </c>
      <c r="F56" s="658" t="s">
        <v>95</v>
      </c>
      <c r="G56" s="664">
        <v>807.495967</v>
      </c>
      <c r="H56" s="664">
        <v>1712</v>
      </c>
      <c r="I56" s="664">
        <v>1592</v>
      </c>
      <c r="J56" s="664">
        <v>1017.1964</v>
      </c>
      <c r="K56" s="669">
        <f t="shared" si="7"/>
        <v>0.259692235713668</v>
      </c>
      <c r="L56" s="276"/>
    </row>
    <row r="57" s="508" customFormat="true" ht="15.95" customHeight="true" spans="1:12">
      <c r="A57" s="658">
        <v>2010507</v>
      </c>
      <c r="B57" s="658"/>
      <c r="C57" s="658"/>
      <c r="D57" s="657" t="s">
        <v>92</v>
      </c>
      <c r="E57" s="658">
        <v>2010507</v>
      </c>
      <c r="F57" s="658" t="s">
        <v>96</v>
      </c>
      <c r="G57" s="664">
        <v>495</v>
      </c>
      <c r="H57" s="664">
        <v>249</v>
      </c>
      <c r="I57" s="664">
        <v>249</v>
      </c>
      <c r="J57" s="664">
        <v>146.6</v>
      </c>
      <c r="K57" s="669">
        <f t="shared" si="7"/>
        <v>-0.703838383838384</v>
      </c>
      <c r="L57" s="276"/>
    </row>
    <row r="58" s="508" customFormat="true" ht="15.95" customHeight="true" spans="1:12">
      <c r="A58" s="658">
        <v>2010508</v>
      </c>
      <c r="B58" s="658"/>
      <c r="C58" s="658"/>
      <c r="D58" s="657" t="s">
        <v>92</v>
      </c>
      <c r="E58" s="658">
        <v>2010508</v>
      </c>
      <c r="F58" s="658" t="s">
        <v>97</v>
      </c>
      <c r="G58" s="664">
        <v>1509.1185</v>
      </c>
      <c r="H58" s="664">
        <v>1895</v>
      </c>
      <c r="I58" s="664">
        <v>1895</v>
      </c>
      <c r="J58" s="664">
        <v>1859.183</v>
      </c>
      <c r="K58" s="669">
        <f t="shared" si="7"/>
        <v>0.231966210738255</v>
      </c>
      <c r="L58" s="276"/>
    </row>
    <row r="59" s="508" customFormat="true" ht="15.95" customHeight="true" spans="1:12">
      <c r="A59" s="658">
        <v>2010550</v>
      </c>
      <c r="B59" s="658"/>
      <c r="C59" s="658"/>
      <c r="D59" s="657" t="s">
        <v>92</v>
      </c>
      <c r="E59" s="658">
        <v>2010550</v>
      </c>
      <c r="F59" s="658" t="s">
        <v>63</v>
      </c>
      <c r="G59" s="664">
        <v>1119.698647</v>
      </c>
      <c r="H59" s="664">
        <v>1008</v>
      </c>
      <c r="I59" s="664">
        <v>1008</v>
      </c>
      <c r="J59" s="664">
        <v>1092.817212</v>
      </c>
      <c r="K59" s="669">
        <f t="shared" si="7"/>
        <v>-0.0240077408970916</v>
      </c>
      <c r="L59" s="670"/>
    </row>
    <row r="60" s="508" customFormat="true" ht="15.95" customHeight="true" spans="1:12">
      <c r="A60" s="658">
        <v>2010599</v>
      </c>
      <c r="B60" s="658"/>
      <c r="C60" s="658"/>
      <c r="D60" s="657" t="s">
        <v>92</v>
      </c>
      <c r="E60" s="658">
        <v>2010599</v>
      </c>
      <c r="F60" s="658" t="s">
        <v>98</v>
      </c>
      <c r="G60" s="664">
        <v>0</v>
      </c>
      <c r="H60" s="664">
        <v>0</v>
      </c>
      <c r="I60" s="664">
        <v>0</v>
      </c>
      <c r="J60" s="664">
        <v>0</v>
      </c>
      <c r="K60" s="669" t="s">
        <v>71</v>
      </c>
      <c r="L60" s="670"/>
    </row>
    <row r="61" s="508" customFormat="true" ht="15.95" customHeight="true" spans="1:12">
      <c r="A61" s="658">
        <v>20106</v>
      </c>
      <c r="B61" s="658"/>
      <c r="C61" s="657" t="s">
        <v>51</v>
      </c>
      <c r="D61" s="658"/>
      <c r="E61" s="658">
        <v>20106</v>
      </c>
      <c r="F61" s="658" t="s">
        <v>99</v>
      </c>
      <c r="G61" s="664">
        <v>25396.2418968247</v>
      </c>
      <c r="H61" s="664">
        <v>31293.55</v>
      </c>
      <c r="I61" s="664">
        <v>30467</v>
      </c>
      <c r="J61" s="664">
        <v>29505.614</v>
      </c>
      <c r="K61" s="669">
        <f t="shared" ref="K61:K64" si="8">J61/G61-1</f>
        <v>0.161810244203458</v>
      </c>
      <c r="L61" s="670"/>
    </row>
    <row r="62" s="508" customFormat="true" ht="15.95" customHeight="true" spans="1:12">
      <c r="A62" s="658">
        <v>2010601</v>
      </c>
      <c r="B62" s="658"/>
      <c r="C62" s="658"/>
      <c r="D62" s="657" t="s">
        <v>100</v>
      </c>
      <c r="E62" s="658">
        <v>2010601</v>
      </c>
      <c r="F62" s="658" t="s">
        <v>54</v>
      </c>
      <c r="G62" s="664">
        <v>7044.510284</v>
      </c>
      <c r="H62" s="664">
        <v>7351</v>
      </c>
      <c r="I62" s="664">
        <v>7351</v>
      </c>
      <c r="J62" s="664">
        <v>7147.3064</v>
      </c>
      <c r="K62" s="669">
        <f t="shared" si="8"/>
        <v>0.01459237219562</v>
      </c>
      <c r="L62" s="670"/>
    </row>
    <row r="63" s="508" customFormat="true" ht="15.95" customHeight="true" spans="1:12">
      <c r="A63" s="658">
        <v>2010602</v>
      </c>
      <c r="B63" s="658"/>
      <c r="C63" s="658"/>
      <c r="D63" s="657" t="s">
        <v>100</v>
      </c>
      <c r="E63" s="658">
        <v>2010602</v>
      </c>
      <c r="F63" s="658" t="s">
        <v>55</v>
      </c>
      <c r="G63" s="664">
        <v>9816.5</v>
      </c>
      <c r="H63" s="664">
        <v>12544</v>
      </c>
      <c r="I63" s="664">
        <v>12544</v>
      </c>
      <c r="J63" s="664">
        <v>11521.5</v>
      </c>
      <c r="K63" s="669">
        <f t="shared" si="8"/>
        <v>0.173687159374522</v>
      </c>
      <c r="L63" s="670"/>
    </row>
    <row r="64" s="508" customFormat="true" ht="15.95" customHeight="true" spans="1:12">
      <c r="A64" s="658">
        <v>2010603</v>
      </c>
      <c r="B64" s="658"/>
      <c r="C64" s="658"/>
      <c r="D64" s="657" t="s">
        <v>100</v>
      </c>
      <c r="E64" s="658">
        <v>2010603</v>
      </c>
      <c r="F64" s="658" t="s">
        <v>56</v>
      </c>
      <c r="G64" s="664">
        <v>781.855120824716</v>
      </c>
      <c r="H64" s="664">
        <v>359</v>
      </c>
      <c r="I64" s="664">
        <v>359</v>
      </c>
      <c r="J64" s="664">
        <v>0</v>
      </c>
      <c r="K64" s="669">
        <f t="shared" si="8"/>
        <v>-1</v>
      </c>
      <c r="L64" s="276"/>
    </row>
    <row r="65" s="508" customFormat="true" ht="15.95" customHeight="true" spans="1:12">
      <c r="A65" s="658">
        <v>2010604</v>
      </c>
      <c r="B65" s="658"/>
      <c r="C65" s="658"/>
      <c r="D65" s="657" t="s">
        <v>100</v>
      </c>
      <c r="E65" s="658">
        <v>2010604</v>
      </c>
      <c r="F65" s="658" t="s">
        <v>101</v>
      </c>
      <c r="G65" s="664">
        <v>0</v>
      </c>
      <c r="H65" s="664">
        <v>0</v>
      </c>
      <c r="I65" s="664">
        <v>0</v>
      </c>
      <c r="J65" s="664">
        <v>0</v>
      </c>
      <c r="K65" s="669" t="s">
        <v>71</v>
      </c>
      <c r="L65" s="670"/>
    </row>
    <row r="66" s="508" customFormat="true" ht="15.95" customHeight="true" spans="1:12">
      <c r="A66" s="658">
        <v>2010605</v>
      </c>
      <c r="B66" s="658"/>
      <c r="C66" s="658"/>
      <c r="D66" s="657" t="s">
        <v>100</v>
      </c>
      <c r="E66" s="658">
        <v>2010605</v>
      </c>
      <c r="F66" s="658" t="s">
        <v>102</v>
      </c>
      <c r="G66" s="664">
        <v>0</v>
      </c>
      <c r="H66" s="664">
        <v>0</v>
      </c>
      <c r="I66" s="664">
        <v>0</v>
      </c>
      <c r="J66" s="664">
        <v>3009</v>
      </c>
      <c r="K66" s="669" t="s">
        <v>71</v>
      </c>
      <c r="L66" s="670"/>
    </row>
    <row r="67" s="508" customFormat="true" ht="15.95" customHeight="true" spans="1:12">
      <c r="A67" s="658">
        <v>2010606</v>
      </c>
      <c r="B67" s="658"/>
      <c r="C67" s="658"/>
      <c r="D67" s="657" t="s">
        <v>100</v>
      </c>
      <c r="E67" s="658">
        <v>2010606</v>
      </c>
      <c r="F67" s="658" t="s">
        <v>103</v>
      </c>
      <c r="G67" s="664">
        <v>720</v>
      </c>
      <c r="H67" s="664">
        <v>748</v>
      </c>
      <c r="I67" s="664">
        <v>748</v>
      </c>
      <c r="J67" s="664">
        <v>0</v>
      </c>
      <c r="K67" s="669">
        <v>-1</v>
      </c>
      <c r="L67" s="276"/>
    </row>
    <row r="68" s="508" customFormat="true" ht="15.95" customHeight="true" spans="1:12">
      <c r="A68" s="658">
        <v>2010607</v>
      </c>
      <c r="B68" s="658"/>
      <c r="C68" s="658"/>
      <c r="D68" s="657" t="s">
        <v>100</v>
      </c>
      <c r="E68" s="658">
        <v>2010607</v>
      </c>
      <c r="F68" s="658" t="s">
        <v>104</v>
      </c>
      <c r="G68" s="664">
        <v>4904.3964</v>
      </c>
      <c r="H68" s="664">
        <v>7407.55</v>
      </c>
      <c r="I68" s="664">
        <v>6581</v>
      </c>
      <c r="J68" s="664">
        <v>2985.55</v>
      </c>
      <c r="K68" s="669">
        <v>-0.391250266801435</v>
      </c>
      <c r="L68" s="276"/>
    </row>
    <row r="69" s="508" customFormat="true" ht="15.95" customHeight="true" spans="1:12">
      <c r="A69" s="658">
        <v>2010608</v>
      </c>
      <c r="B69" s="658"/>
      <c r="C69" s="658"/>
      <c r="D69" s="657" t="s">
        <v>100</v>
      </c>
      <c r="E69" s="658">
        <v>2010608</v>
      </c>
      <c r="F69" s="658" t="s">
        <v>105</v>
      </c>
      <c r="G69" s="664">
        <v>0</v>
      </c>
      <c r="H69" s="664">
        <v>0</v>
      </c>
      <c r="I69" s="664">
        <v>0</v>
      </c>
      <c r="J69" s="664">
        <v>0</v>
      </c>
      <c r="K69" s="669" t="s">
        <v>71</v>
      </c>
      <c r="L69" s="670"/>
    </row>
    <row r="70" s="508" customFormat="true" ht="15.95" customHeight="true" spans="1:12">
      <c r="A70" s="658">
        <v>2010650</v>
      </c>
      <c r="B70" s="658"/>
      <c r="C70" s="658"/>
      <c r="D70" s="657" t="s">
        <v>100</v>
      </c>
      <c r="E70" s="658">
        <v>2010650</v>
      </c>
      <c r="F70" s="658" t="s">
        <v>63</v>
      </c>
      <c r="G70" s="664">
        <v>0</v>
      </c>
      <c r="H70" s="664">
        <v>0</v>
      </c>
      <c r="I70" s="664">
        <v>0</v>
      </c>
      <c r="J70" s="664">
        <v>1601.8506</v>
      </c>
      <c r="K70" s="669" t="s">
        <v>71</v>
      </c>
      <c r="L70" s="670"/>
    </row>
    <row r="71" s="508" customFormat="true" ht="15.95" customHeight="true" spans="1:12">
      <c r="A71" s="658">
        <v>2010699</v>
      </c>
      <c r="B71" s="658"/>
      <c r="C71" s="658"/>
      <c r="D71" s="657" t="s">
        <v>100</v>
      </c>
      <c r="E71" s="658">
        <v>2010699</v>
      </c>
      <c r="F71" s="658" t="s">
        <v>106</v>
      </c>
      <c r="G71" s="664">
        <v>2128.980092</v>
      </c>
      <c r="H71" s="664">
        <v>2884</v>
      </c>
      <c r="I71" s="664">
        <v>2884</v>
      </c>
      <c r="J71" s="664">
        <v>3240.407</v>
      </c>
      <c r="K71" s="669">
        <v>0.522046642040653</v>
      </c>
      <c r="L71" s="276"/>
    </row>
    <row r="72" s="508" customFormat="true" ht="15.95" customHeight="true" spans="1:12">
      <c r="A72" s="658">
        <v>20107</v>
      </c>
      <c r="B72" s="658"/>
      <c r="C72" s="657" t="s">
        <v>51</v>
      </c>
      <c r="D72" s="658"/>
      <c r="E72" s="658">
        <v>20107</v>
      </c>
      <c r="F72" s="658" t="s">
        <v>107</v>
      </c>
      <c r="G72" s="664">
        <v>311176.3316</v>
      </c>
      <c r="H72" s="664">
        <v>277075</v>
      </c>
      <c r="I72" s="664">
        <v>277075</v>
      </c>
      <c r="J72" s="664">
        <v>313821.315</v>
      </c>
      <c r="K72" s="669">
        <v>0.00849995045060177</v>
      </c>
      <c r="L72" s="670"/>
    </row>
    <row r="73" s="508" customFormat="true" ht="15.95" customHeight="true" spans="1:12">
      <c r="A73" s="658">
        <v>2010701</v>
      </c>
      <c r="B73" s="658"/>
      <c r="C73" s="658"/>
      <c r="D73" s="657" t="s">
        <v>108</v>
      </c>
      <c r="E73" s="658">
        <v>2010701</v>
      </c>
      <c r="F73" s="658" t="s">
        <v>54</v>
      </c>
      <c r="G73" s="664">
        <v>0</v>
      </c>
      <c r="H73" s="664">
        <v>0</v>
      </c>
      <c r="I73" s="664">
        <v>0</v>
      </c>
      <c r="J73" s="664">
        <v>0</v>
      </c>
      <c r="K73" s="669" t="s">
        <v>71</v>
      </c>
      <c r="L73" s="670"/>
    </row>
    <row r="74" s="508" customFormat="true" ht="15.95" customHeight="true" spans="1:12">
      <c r="A74" s="658">
        <v>2010702</v>
      </c>
      <c r="B74" s="658"/>
      <c r="C74" s="658"/>
      <c r="D74" s="657" t="s">
        <v>108</v>
      </c>
      <c r="E74" s="658">
        <v>2010702</v>
      </c>
      <c r="F74" s="658" t="s">
        <v>55</v>
      </c>
      <c r="G74" s="664">
        <v>0</v>
      </c>
      <c r="H74" s="664">
        <v>0</v>
      </c>
      <c r="I74" s="664">
        <v>0</v>
      </c>
      <c r="J74" s="664">
        <v>0</v>
      </c>
      <c r="K74" s="669" t="s">
        <v>71</v>
      </c>
      <c r="L74" s="670"/>
    </row>
    <row r="75" s="508" customFormat="true" ht="15.95" customHeight="true" spans="1:12">
      <c r="A75" s="658">
        <v>2010703</v>
      </c>
      <c r="B75" s="658"/>
      <c r="C75" s="658"/>
      <c r="D75" s="657" t="s">
        <v>108</v>
      </c>
      <c r="E75" s="658">
        <v>2010703</v>
      </c>
      <c r="F75" s="658" t="s">
        <v>56</v>
      </c>
      <c r="G75" s="664">
        <v>0</v>
      </c>
      <c r="H75" s="664">
        <v>0</v>
      </c>
      <c r="I75" s="664">
        <v>0</v>
      </c>
      <c r="J75" s="664">
        <v>0</v>
      </c>
      <c r="K75" s="669" t="s">
        <v>71</v>
      </c>
      <c r="L75" s="670"/>
    </row>
    <row r="76" s="508" customFormat="true" ht="15.95" customHeight="true" spans="1:12">
      <c r="A76" s="658">
        <v>2010709</v>
      </c>
      <c r="B76" s="658"/>
      <c r="C76" s="658"/>
      <c r="D76" s="657" t="s">
        <v>108</v>
      </c>
      <c r="E76" s="658">
        <v>2010709</v>
      </c>
      <c r="F76" s="658" t="s">
        <v>104</v>
      </c>
      <c r="G76" s="664">
        <v>1176.3316</v>
      </c>
      <c r="H76" s="664">
        <v>0</v>
      </c>
      <c r="I76" s="664">
        <v>0</v>
      </c>
      <c r="J76" s="664">
        <v>0</v>
      </c>
      <c r="K76" s="669">
        <v>-1</v>
      </c>
      <c r="L76" s="276"/>
    </row>
    <row r="77" s="508" customFormat="true" ht="15.95" customHeight="true" spans="1:12">
      <c r="A77" s="658">
        <v>2010710</v>
      </c>
      <c r="B77" s="658"/>
      <c r="C77" s="658"/>
      <c r="D77" s="657" t="s">
        <v>108</v>
      </c>
      <c r="E77" s="658">
        <v>2010710</v>
      </c>
      <c r="F77" s="658" t="s">
        <v>109</v>
      </c>
      <c r="G77" s="664">
        <v>0</v>
      </c>
      <c r="H77" s="664">
        <v>0</v>
      </c>
      <c r="I77" s="664">
        <v>0</v>
      </c>
      <c r="J77" s="664">
        <v>0</v>
      </c>
      <c r="K77" s="669" t="s">
        <v>71</v>
      </c>
      <c r="L77" s="670"/>
    </row>
    <row r="78" s="508" customFormat="true" ht="15.95" customHeight="true" spans="1:12">
      <c r="A78" s="658">
        <v>2010750</v>
      </c>
      <c r="B78" s="658"/>
      <c r="C78" s="658"/>
      <c r="D78" s="657" t="s">
        <v>108</v>
      </c>
      <c r="E78" s="658">
        <v>2010750</v>
      </c>
      <c r="F78" s="658" t="s">
        <v>63</v>
      </c>
      <c r="G78" s="664">
        <v>0</v>
      </c>
      <c r="H78" s="664">
        <v>0</v>
      </c>
      <c r="I78" s="664">
        <v>0</v>
      </c>
      <c r="J78" s="664">
        <v>0</v>
      </c>
      <c r="K78" s="669" t="s">
        <v>71</v>
      </c>
      <c r="L78" s="670"/>
    </row>
    <row r="79" s="508" customFormat="true" ht="15.95" customHeight="true" spans="1:12">
      <c r="A79" s="658">
        <v>2010799</v>
      </c>
      <c r="B79" s="658"/>
      <c r="C79" s="658"/>
      <c r="D79" s="657" t="s">
        <v>108</v>
      </c>
      <c r="E79" s="658">
        <v>2010799</v>
      </c>
      <c r="F79" s="658" t="s">
        <v>110</v>
      </c>
      <c r="G79" s="664">
        <v>310000</v>
      </c>
      <c r="H79" s="664">
        <v>277075</v>
      </c>
      <c r="I79" s="664">
        <v>277075</v>
      </c>
      <c r="J79" s="664">
        <v>313821</v>
      </c>
      <c r="K79" s="669">
        <v>0.0123258064516129</v>
      </c>
      <c r="L79" s="670"/>
    </row>
    <row r="80" s="508" customFormat="true" ht="15.95" customHeight="true" spans="1:12">
      <c r="A80" s="658">
        <v>20108</v>
      </c>
      <c r="B80" s="658"/>
      <c r="C80" s="657" t="s">
        <v>51</v>
      </c>
      <c r="D80" s="658"/>
      <c r="E80" s="658">
        <v>20108</v>
      </c>
      <c r="F80" s="658" t="s">
        <v>111</v>
      </c>
      <c r="G80" s="664">
        <v>7574.477901</v>
      </c>
      <c r="H80" s="664">
        <v>8436</v>
      </c>
      <c r="I80" s="664">
        <v>8436</v>
      </c>
      <c r="J80" s="664">
        <v>8094.074787</v>
      </c>
      <c r="K80" s="669">
        <v>0.0685983763886092</v>
      </c>
      <c r="L80" s="670"/>
    </row>
    <row r="81" s="508" customFormat="true" ht="15.95" customHeight="true" spans="1:12">
      <c r="A81" s="658">
        <v>2010801</v>
      </c>
      <c r="B81" s="658"/>
      <c r="C81" s="658"/>
      <c r="D81" s="657" t="s">
        <v>112</v>
      </c>
      <c r="E81" s="658">
        <v>2010801</v>
      </c>
      <c r="F81" s="658" t="s">
        <v>54</v>
      </c>
      <c r="G81" s="664">
        <v>5590.477901</v>
      </c>
      <c r="H81" s="664">
        <v>6463</v>
      </c>
      <c r="I81" s="664">
        <v>6463</v>
      </c>
      <c r="J81" s="664">
        <v>6674.136787</v>
      </c>
      <c r="K81" s="669">
        <v>0.193840116210129</v>
      </c>
      <c r="L81" s="670"/>
    </row>
    <row r="82" s="508" customFormat="true" ht="15.95" customHeight="true" spans="1:12">
      <c r="A82" s="658">
        <v>2010802</v>
      </c>
      <c r="B82" s="658"/>
      <c r="C82" s="658"/>
      <c r="D82" s="657" t="s">
        <v>112</v>
      </c>
      <c r="E82" s="658">
        <v>2010802</v>
      </c>
      <c r="F82" s="658" t="s">
        <v>55</v>
      </c>
      <c r="G82" s="664">
        <v>0</v>
      </c>
      <c r="H82" s="664">
        <v>0</v>
      </c>
      <c r="I82" s="664">
        <v>0</v>
      </c>
      <c r="J82" s="664">
        <v>0</v>
      </c>
      <c r="K82" s="669" t="s">
        <v>71</v>
      </c>
      <c r="L82" s="670"/>
    </row>
    <row r="83" s="508" customFormat="true" ht="15.95" customHeight="true" spans="1:12">
      <c r="A83" s="658">
        <v>2010803</v>
      </c>
      <c r="B83" s="658"/>
      <c r="C83" s="658"/>
      <c r="D83" s="657" t="s">
        <v>112</v>
      </c>
      <c r="E83" s="658">
        <v>2010803</v>
      </c>
      <c r="F83" s="658" t="s">
        <v>56</v>
      </c>
      <c r="G83" s="664">
        <v>0</v>
      </c>
      <c r="H83" s="664">
        <v>0</v>
      </c>
      <c r="I83" s="664">
        <v>0</v>
      </c>
      <c r="J83" s="664">
        <v>0</v>
      </c>
      <c r="K83" s="669" t="s">
        <v>71</v>
      </c>
      <c r="L83" s="670"/>
    </row>
    <row r="84" s="508" customFormat="true" ht="15.95" customHeight="true" spans="1:12">
      <c r="A84" s="658">
        <v>2010804</v>
      </c>
      <c r="B84" s="658"/>
      <c r="C84" s="658"/>
      <c r="D84" s="657" t="s">
        <v>112</v>
      </c>
      <c r="E84" s="658">
        <v>2010804</v>
      </c>
      <c r="F84" s="658" t="s">
        <v>113</v>
      </c>
      <c r="G84" s="664">
        <v>0</v>
      </c>
      <c r="H84" s="664">
        <v>117</v>
      </c>
      <c r="I84" s="664">
        <v>117</v>
      </c>
      <c r="J84" s="664">
        <v>1279.388</v>
      </c>
      <c r="K84" s="669" t="s">
        <v>71</v>
      </c>
      <c r="L84" s="670"/>
    </row>
    <row r="85" s="508" customFormat="true" ht="15.95" customHeight="true" spans="1:12">
      <c r="A85" s="658">
        <v>2010805</v>
      </c>
      <c r="B85" s="658"/>
      <c r="C85" s="658"/>
      <c r="D85" s="657" t="s">
        <v>112</v>
      </c>
      <c r="E85" s="658">
        <v>2010805</v>
      </c>
      <c r="F85" s="658" t="s">
        <v>114</v>
      </c>
      <c r="G85" s="664">
        <v>1864</v>
      </c>
      <c r="H85" s="664">
        <v>1505</v>
      </c>
      <c r="I85" s="664">
        <v>1505</v>
      </c>
      <c r="J85" s="664">
        <v>140.55</v>
      </c>
      <c r="K85" s="669">
        <v>-0.924597639484979</v>
      </c>
      <c r="L85" s="276"/>
    </row>
    <row r="86" s="508" customFormat="true" ht="15.95" customHeight="true" spans="1:12">
      <c r="A86" s="658">
        <v>2010806</v>
      </c>
      <c r="B86" s="658"/>
      <c r="C86" s="658"/>
      <c r="D86" s="657" t="s">
        <v>112</v>
      </c>
      <c r="E86" s="658">
        <v>2010806</v>
      </c>
      <c r="F86" s="658" t="s">
        <v>104</v>
      </c>
      <c r="G86" s="664">
        <v>0</v>
      </c>
      <c r="H86" s="664">
        <v>321</v>
      </c>
      <c r="I86" s="664">
        <v>321</v>
      </c>
      <c r="J86" s="664">
        <v>0</v>
      </c>
      <c r="K86" s="669" t="s">
        <v>71</v>
      </c>
      <c r="L86" s="670"/>
    </row>
    <row r="87" s="508" customFormat="true" ht="15.95" customHeight="true" spans="1:12">
      <c r="A87" s="658">
        <v>2010850</v>
      </c>
      <c r="B87" s="658"/>
      <c r="C87" s="658"/>
      <c r="D87" s="657" t="s">
        <v>112</v>
      </c>
      <c r="E87" s="658">
        <v>2010850</v>
      </c>
      <c r="F87" s="658" t="s">
        <v>63</v>
      </c>
      <c r="G87" s="664">
        <v>0</v>
      </c>
      <c r="H87" s="664">
        <v>0</v>
      </c>
      <c r="I87" s="664">
        <v>0</v>
      </c>
      <c r="J87" s="664">
        <v>0</v>
      </c>
      <c r="K87" s="669" t="s">
        <v>71</v>
      </c>
      <c r="L87" s="670"/>
    </row>
    <row r="88" s="508" customFormat="true" ht="15.95" customHeight="true" spans="1:12">
      <c r="A88" s="658">
        <v>2010899</v>
      </c>
      <c r="B88" s="658"/>
      <c r="C88" s="658"/>
      <c r="D88" s="657" t="s">
        <v>112</v>
      </c>
      <c r="E88" s="658">
        <v>2010899</v>
      </c>
      <c r="F88" s="658" t="s">
        <v>115</v>
      </c>
      <c r="G88" s="664">
        <v>120</v>
      </c>
      <c r="H88" s="664">
        <v>30</v>
      </c>
      <c r="I88" s="664">
        <v>30</v>
      </c>
      <c r="J88" s="664">
        <v>0</v>
      </c>
      <c r="K88" s="669">
        <v>-1</v>
      </c>
      <c r="L88" s="276"/>
    </row>
    <row r="89" s="508" customFormat="true" ht="25.9" spans="1:12">
      <c r="A89" s="658">
        <v>20109</v>
      </c>
      <c r="B89" s="658"/>
      <c r="C89" s="657" t="s">
        <v>51</v>
      </c>
      <c r="D89" s="658"/>
      <c r="E89" s="658">
        <v>20109</v>
      </c>
      <c r="F89" s="658" t="s">
        <v>116</v>
      </c>
      <c r="G89" s="664">
        <v>52588.517582</v>
      </c>
      <c r="H89" s="664">
        <v>62268.44</v>
      </c>
      <c r="I89" s="664">
        <v>62092</v>
      </c>
      <c r="J89" s="664">
        <v>65176.44</v>
      </c>
      <c r="K89" s="669">
        <v>0.239366367351427</v>
      </c>
      <c r="L89" s="670" t="s">
        <v>117</v>
      </c>
    </row>
    <row r="90" s="508" customFormat="true" ht="15.95" customHeight="true" spans="1:12">
      <c r="A90" s="658">
        <v>2010901</v>
      </c>
      <c r="B90" s="658"/>
      <c r="C90" s="658"/>
      <c r="D90" s="657" t="s">
        <v>118</v>
      </c>
      <c r="E90" s="658">
        <v>2010901</v>
      </c>
      <c r="F90" s="658" t="s">
        <v>54</v>
      </c>
      <c r="G90" s="664">
        <v>0</v>
      </c>
      <c r="H90" s="664">
        <v>46400</v>
      </c>
      <c r="I90" s="664">
        <v>46400</v>
      </c>
      <c r="J90" s="664">
        <v>0</v>
      </c>
      <c r="K90" s="669" t="s">
        <v>71</v>
      </c>
      <c r="L90" s="670"/>
    </row>
    <row r="91" s="508" customFormat="true" ht="15.95" customHeight="true" spans="1:12">
      <c r="A91" s="658">
        <v>2010902</v>
      </c>
      <c r="B91" s="658"/>
      <c r="C91" s="658"/>
      <c r="D91" s="657" t="s">
        <v>118</v>
      </c>
      <c r="E91" s="658">
        <v>2010902</v>
      </c>
      <c r="F91" s="658" t="s">
        <v>55</v>
      </c>
      <c r="G91" s="664">
        <v>433.378461</v>
      </c>
      <c r="H91" s="664">
        <v>609.44</v>
      </c>
      <c r="I91" s="664">
        <v>433</v>
      </c>
      <c r="J91" s="664">
        <v>176.44</v>
      </c>
      <c r="K91" s="669">
        <v>-0.592873167732256</v>
      </c>
      <c r="L91" s="276"/>
    </row>
    <row r="92" s="508" customFormat="true" ht="15.95" customHeight="true" spans="1:12">
      <c r="A92" s="658">
        <v>2010903</v>
      </c>
      <c r="B92" s="658"/>
      <c r="C92" s="658"/>
      <c r="D92" s="657" t="s">
        <v>118</v>
      </c>
      <c r="E92" s="658">
        <v>2010903</v>
      </c>
      <c r="F92" s="658" t="s">
        <v>56</v>
      </c>
      <c r="G92" s="664">
        <v>0</v>
      </c>
      <c r="H92" s="664">
        <v>0</v>
      </c>
      <c r="I92" s="664">
        <v>0</v>
      </c>
      <c r="J92" s="664">
        <v>0</v>
      </c>
      <c r="K92" s="669" t="s">
        <v>71</v>
      </c>
      <c r="L92" s="670"/>
    </row>
    <row r="93" s="508" customFormat="true" ht="15.95" customHeight="true" spans="1:12">
      <c r="A93" s="658">
        <v>2010905</v>
      </c>
      <c r="B93" s="658"/>
      <c r="C93" s="658"/>
      <c r="D93" s="657" t="s">
        <v>118</v>
      </c>
      <c r="E93" s="658">
        <v>2010905</v>
      </c>
      <c r="F93" s="658" t="s">
        <v>119</v>
      </c>
      <c r="G93" s="664">
        <v>0</v>
      </c>
      <c r="H93" s="664">
        <v>179</v>
      </c>
      <c r="I93" s="664">
        <v>179</v>
      </c>
      <c r="J93" s="664">
        <v>0</v>
      </c>
      <c r="K93" s="669" t="s">
        <v>71</v>
      </c>
      <c r="L93" s="670"/>
    </row>
    <row r="94" s="508" customFormat="true" ht="15.95" customHeight="true" spans="1:12">
      <c r="A94" s="658">
        <v>2010907</v>
      </c>
      <c r="B94" s="658"/>
      <c r="C94" s="658"/>
      <c r="D94" s="657" t="s">
        <v>118</v>
      </c>
      <c r="E94" s="658">
        <v>2010907</v>
      </c>
      <c r="F94" s="658" t="s">
        <v>120</v>
      </c>
      <c r="G94" s="664">
        <v>0</v>
      </c>
      <c r="H94" s="664">
        <v>0</v>
      </c>
      <c r="I94" s="664">
        <v>0</v>
      </c>
      <c r="J94" s="664">
        <v>0</v>
      </c>
      <c r="K94" s="669" t="s">
        <v>71</v>
      </c>
      <c r="L94" s="670"/>
    </row>
    <row r="95" s="508" customFormat="true" ht="15.95" customHeight="true" spans="1:12">
      <c r="A95" s="658">
        <v>2010908</v>
      </c>
      <c r="B95" s="658"/>
      <c r="C95" s="658"/>
      <c r="D95" s="657" t="s">
        <v>118</v>
      </c>
      <c r="E95" s="658">
        <v>2010908</v>
      </c>
      <c r="F95" s="658" t="s">
        <v>104</v>
      </c>
      <c r="G95" s="664">
        <v>0</v>
      </c>
      <c r="H95" s="664">
        <v>0</v>
      </c>
      <c r="I95" s="664">
        <v>0</v>
      </c>
      <c r="J95" s="664">
        <v>0</v>
      </c>
      <c r="K95" s="669" t="s">
        <v>71</v>
      </c>
      <c r="L95" s="670"/>
    </row>
    <row r="96" s="508" customFormat="true" ht="15.95" customHeight="true" spans="1:12">
      <c r="A96" s="658">
        <v>2010909</v>
      </c>
      <c r="B96" s="658"/>
      <c r="C96" s="658"/>
      <c r="D96" s="657" t="s">
        <v>118</v>
      </c>
      <c r="E96" s="658">
        <v>2010909</v>
      </c>
      <c r="F96" s="658" t="s">
        <v>121</v>
      </c>
      <c r="G96" s="664">
        <v>0</v>
      </c>
      <c r="H96" s="664">
        <v>0</v>
      </c>
      <c r="I96" s="664">
        <v>0</v>
      </c>
      <c r="J96" s="664">
        <v>0</v>
      </c>
      <c r="K96" s="669" t="s">
        <v>71</v>
      </c>
      <c r="L96" s="670"/>
    </row>
    <row r="97" s="508" customFormat="true" ht="15.95" customHeight="true" spans="1:12">
      <c r="A97" s="658">
        <v>2010910</v>
      </c>
      <c r="B97" s="658"/>
      <c r="C97" s="658"/>
      <c r="D97" s="657" t="s">
        <v>118</v>
      </c>
      <c r="E97" s="658">
        <v>2010910</v>
      </c>
      <c r="F97" s="658" t="s">
        <v>122</v>
      </c>
      <c r="G97" s="664">
        <v>0</v>
      </c>
      <c r="H97" s="664">
        <v>0</v>
      </c>
      <c r="I97" s="664">
        <v>0</v>
      </c>
      <c r="J97" s="664">
        <v>0</v>
      </c>
      <c r="K97" s="669" t="s">
        <v>71</v>
      </c>
      <c r="L97" s="670"/>
    </row>
    <row r="98" s="508" customFormat="true" ht="15.95" customHeight="true" spans="1:12">
      <c r="A98" s="658">
        <v>2010911</v>
      </c>
      <c r="B98" s="658"/>
      <c r="C98" s="658"/>
      <c r="D98" s="657" t="s">
        <v>118</v>
      </c>
      <c r="E98" s="658">
        <v>2010911</v>
      </c>
      <c r="F98" s="658" t="s">
        <v>123</v>
      </c>
      <c r="G98" s="664">
        <v>152.74305</v>
      </c>
      <c r="H98" s="664">
        <v>153</v>
      </c>
      <c r="I98" s="664">
        <v>153</v>
      </c>
      <c r="J98" s="664">
        <v>0</v>
      </c>
      <c r="K98" s="669">
        <v>-1</v>
      </c>
      <c r="L98" s="276"/>
    </row>
    <row r="99" s="508" customFormat="true" ht="15.95" customHeight="true" spans="1:12">
      <c r="A99" s="658">
        <v>2010912</v>
      </c>
      <c r="B99" s="658"/>
      <c r="C99" s="658"/>
      <c r="D99" s="657" t="s">
        <v>118</v>
      </c>
      <c r="E99" s="658">
        <v>2010912</v>
      </c>
      <c r="F99" s="658" t="s">
        <v>124</v>
      </c>
      <c r="G99" s="664">
        <v>0</v>
      </c>
      <c r="H99" s="664">
        <v>0</v>
      </c>
      <c r="I99" s="664">
        <v>0</v>
      </c>
      <c r="J99" s="664">
        <v>0</v>
      </c>
      <c r="K99" s="669" t="s">
        <v>71</v>
      </c>
      <c r="L99" s="670"/>
    </row>
    <row r="100" s="508" customFormat="true" ht="15.95" customHeight="true" spans="1:12">
      <c r="A100" s="658">
        <v>2010950</v>
      </c>
      <c r="B100" s="658"/>
      <c r="C100" s="658"/>
      <c r="D100" s="657" t="s">
        <v>118</v>
      </c>
      <c r="E100" s="658">
        <v>2010950</v>
      </c>
      <c r="F100" s="658" t="s">
        <v>63</v>
      </c>
      <c r="G100" s="664">
        <v>0</v>
      </c>
      <c r="H100" s="664">
        <v>0</v>
      </c>
      <c r="I100" s="664">
        <v>0</v>
      </c>
      <c r="J100" s="664">
        <v>0</v>
      </c>
      <c r="K100" s="669" t="s">
        <v>71</v>
      </c>
      <c r="L100" s="670"/>
    </row>
    <row r="101" s="508" customFormat="true" ht="15.95" customHeight="true" spans="1:12">
      <c r="A101" s="658">
        <v>2010999</v>
      </c>
      <c r="B101" s="658"/>
      <c r="C101" s="658"/>
      <c r="D101" s="657" t="s">
        <v>118</v>
      </c>
      <c r="E101" s="658">
        <v>2010999</v>
      </c>
      <c r="F101" s="658" t="s">
        <v>125</v>
      </c>
      <c r="G101" s="664">
        <v>52002.396071</v>
      </c>
      <c r="H101" s="664">
        <v>14927</v>
      </c>
      <c r="I101" s="664">
        <v>14927</v>
      </c>
      <c r="J101" s="664">
        <v>65000</v>
      </c>
      <c r="K101" s="669">
        <v>0.249942404793312</v>
      </c>
      <c r="L101" s="670"/>
    </row>
    <row r="102" s="508" customFormat="true" ht="39.95" customHeight="true" spans="1:12">
      <c r="A102" s="658">
        <v>20111</v>
      </c>
      <c r="B102" s="658"/>
      <c r="C102" s="657" t="s">
        <v>51</v>
      </c>
      <c r="D102" s="658"/>
      <c r="E102" s="658">
        <v>20111</v>
      </c>
      <c r="F102" s="658" t="s">
        <v>126</v>
      </c>
      <c r="G102" s="664">
        <v>29675.6293164948</v>
      </c>
      <c r="H102" s="664">
        <v>33288.5708</v>
      </c>
      <c r="I102" s="664">
        <v>32656</v>
      </c>
      <c r="J102" s="664">
        <v>41474.445667</v>
      </c>
      <c r="K102" s="669">
        <v>0.397592793219957</v>
      </c>
      <c r="L102" s="276" t="s">
        <v>127</v>
      </c>
    </row>
    <row r="103" s="508" customFormat="true" ht="15.95" customHeight="true" spans="1:12">
      <c r="A103" s="658">
        <v>2011101</v>
      </c>
      <c r="B103" s="658"/>
      <c r="C103" s="658"/>
      <c r="D103" s="657" t="s">
        <v>128</v>
      </c>
      <c r="E103" s="658">
        <v>2011101</v>
      </c>
      <c r="F103" s="658" t="s">
        <v>54</v>
      </c>
      <c r="G103" s="664">
        <v>13243.669952</v>
      </c>
      <c r="H103" s="664">
        <v>13147.44</v>
      </c>
      <c r="I103" s="664">
        <v>13137</v>
      </c>
      <c r="J103" s="664">
        <v>15129.119892</v>
      </c>
      <c r="K103" s="669">
        <v>0.142366122595442</v>
      </c>
      <c r="L103" s="670"/>
    </row>
    <row r="104" s="508" customFormat="true" ht="15.95" customHeight="true" spans="1:12">
      <c r="A104" s="658">
        <v>2011102</v>
      </c>
      <c r="B104" s="658"/>
      <c r="C104" s="658"/>
      <c r="D104" s="657" t="s">
        <v>128</v>
      </c>
      <c r="E104" s="658">
        <v>2011102</v>
      </c>
      <c r="F104" s="658" t="s">
        <v>55</v>
      </c>
      <c r="G104" s="664">
        <v>564.488</v>
      </c>
      <c r="H104" s="664">
        <v>486</v>
      </c>
      <c r="I104" s="664">
        <v>486</v>
      </c>
      <c r="J104" s="664">
        <v>3887.8155</v>
      </c>
      <c r="K104" s="669">
        <v>5.88733064298975</v>
      </c>
      <c r="L104" s="276"/>
    </row>
    <row r="105" s="508" customFormat="true" ht="15.95" customHeight="true" spans="1:12">
      <c r="A105" s="658">
        <v>2011103</v>
      </c>
      <c r="B105" s="658"/>
      <c r="C105" s="658"/>
      <c r="D105" s="657" t="s">
        <v>128</v>
      </c>
      <c r="E105" s="658">
        <v>2011103</v>
      </c>
      <c r="F105" s="658" t="s">
        <v>56</v>
      </c>
      <c r="G105" s="664">
        <v>0</v>
      </c>
      <c r="H105" s="664">
        <v>0</v>
      </c>
      <c r="I105" s="664">
        <v>0</v>
      </c>
      <c r="J105" s="664">
        <v>0</v>
      </c>
      <c r="K105" s="669" t="s">
        <v>71</v>
      </c>
      <c r="L105" s="670"/>
    </row>
    <row r="106" s="508" customFormat="true" ht="15.95" customHeight="true" spans="1:12">
      <c r="A106" s="658">
        <v>2011104</v>
      </c>
      <c r="B106" s="658"/>
      <c r="C106" s="658"/>
      <c r="D106" s="657" t="s">
        <v>128</v>
      </c>
      <c r="E106" s="658">
        <v>2011104</v>
      </c>
      <c r="F106" s="658" t="s">
        <v>129</v>
      </c>
      <c r="G106" s="664">
        <v>6335.69</v>
      </c>
      <c r="H106" s="664">
        <v>5336</v>
      </c>
      <c r="I106" s="664">
        <v>5336</v>
      </c>
      <c r="J106" s="664">
        <v>6064.696</v>
      </c>
      <c r="K106" s="669">
        <v>-0.0427726104023397</v>
      </c>
      <c r="L106" s="670"/>
    </row>
    <row r="107" s="508" customFormat="true" ht="15.95" customHeight="true" spans="1:12">
      <c r="A107" s="658">
        <v>2011105</v>
      </c>
      <c r="B107" s="658"/>
      <c r="C107" s="658"/>
      <c r="D107" s="657" t="s">
        <v>128</v>
      </c>
      <c r="E107" s="658">
        <v>2011105</v>
      </c>
      <c r="F107" s="658" t="s">
        <v>130</v>
      </c>
      <c r="G107" s="664">
        <v>0</v>
      </c>
      <c r="H107" s="664">
        <v>0</v>
      </c>
      <c r="I107" s="664">
        <v>0</v>
      </c>
      <c r="J107" s="664">
        <v>0</v>
      </c>
      <c r="K107" s="669" t="s">
        <v>71</v>
      </c>
      <c r="L107" s="670"/>
    </row>
    <row r="108" s="508" customFormat="true" ht="15.95" customHeight="true" spans="1:12">
      <c r="A108" s="658">
        <v>2011106</v>
      </c>
      <c r="B108" s="658"/>
      <c r="C108" s="658"/>
      <c r="D108" s="657" t="s">
        <v>128</v>
      </c>
      <c r="E108" s="658">
        <v>2011106</v>
      </c>
      <c r="F108" s="658" t="s">
        <v>131</v>
      </c>
      <c r="G108" s="664">
        <v>0</v>
      </c>
      <c r="H108" s="664">
        <v>0</v>
      </c>
      <c r="I108" s="664">
        <v>0</v>
      </c>
      <c r="J108" s="664">
        <v>2275.865</v>
      </c>
      <c r="K108" s="669" t="s">
        <v>71</v>
      </c>
      <c r="L108" s="670"/>
    </row>
    <row r="109" s="508" customFormat="true" ht="15.95" customHeight="true" spans="1:12">
      <c r="A109" s="658">
        <v>2011150</v>
      </c>
      <c r="B109" s="658"/>
      <c r="C109" s="658"/>
      <c r="D109" s="657" t="s">
        <v>128</v>
      </c>
      <c r="E109" s="658">
        <v>2011150</v>
      </c>
      <c r="F109" s="658" t="s">
        <v>63</v>
      </c>
      <c r="G109" s="664">
        <v>4914.322792</v>
      </c>
      <c r="H109" s="664">
        <v>4390</v>
      </c>
      <c r="I109" s="664">
        <v>4390</v>
      </c>
      <c r="J109" s="664">
        <v>6105.942175</v>
      </c>
      <c r="K109" s="669">
        <v>0.242478858926367</v>
      </c>
      <c r="L109" s="276"/>
    </row>
    <row r="110" s="508" customFormat="true" ht="15.95" customHeight="true" spans="1:12">
      <c r="A110" s="658">
        <v>2011199</v>
      </c>
      <c r="B110" s="658"/>
      <c r="C110" s="658"/>
      <c r="D110" s="657" t="s">
        <v>128</v>
      </c>
      <c r="E110" s="658">
        <v>2011199</v>
      </c>
      <c r="F110" s="658" t="s">
        <v>132</v>
      </c>
      <c r="G110" s="664">
        <v>4617.45857249483</v>
      </c>
      <c r="H110" s="664">
        <v>9929.1308</v>
      </c>
      <c r="I110" s="664">
        <v>9307</v>
      </c>
      <c r="J110" s="664">
        <v>8011.0071</v>
      </c>
      <c r="K110" s="669">
        <v>0.734938597547963</v>
      </c>
      <c r="L110" s="276"/>
    </row>
    <row r="111" s="508" customFormat="true" ht="15.95" customHeight="true" spans="1:12">
      <c r="A111" s="658">
        <v>20113</v>
      </c>
      <c r="B111" s="658"/>
      <c r="C111" s="657" t="s">
        <v>51</v>
      </c>
      <c r="D111" s="658"/>
      <c r="E111" s="658">
        <v>20113</v>
      </c>
      <c r="F111" s="658" t="s">
        <v>133</v>
      </c>
      <c r="G111" s="664">
        <v>32107.425461</v>
      </c>
      <c r="H111" s="664">
        <v>41930.5378</v>
      </c>
      <c r="I111" s="664">
        <v>40570</v>
      </c>
      <c r="J111" s="664">
        <v>32799.852964</v>
      </c>
      <c r="K111" s="669">
        <v>0.0215659615512017</v>
      </c>
      <c r="L111" s="670"/>
    </row>
    <row r="112" s="508" customFormat="true" ht="15.95" customHeight="true" spans="1:12">
      <c r="A112" s="658">
        <v>2011301</v>
      </c>
      <c r="B112" s="658"/>
      <c r="C112" s="658"/>
      <c r="D112" s="657" t="s">
        <v>134</v>
      </c>
      <c r="E112" s="658">
        <v>2011301</v>
      </c>
      <c r="F112" s="658" t="s">
        <v>54</v>
      </c>
      <c r="G112" s="664">
        <v>7018.187056</v>
      </c>
      <c r="H112" s="664">
        <v>7340.1328</v>
      </c>
      <c r="I112" s="664">
        <v>6578</v>
      </c>
      <c r="J112" s="664">
        <v>7690.185959</v>
      </c>
      <c r="K112" s="669">
        <v>0.0957510675674417</v>
      </c>
      <c r="L112" s="670"/>
    </row>
    <row r="113" s="508" customFormat="true" ht="15.95" customHeight="true" spans="1:12">
      <c r="A113" s="658">
        <v>2011302</v>
      </c>
      <c r="B113" s="658"/>
      <c r="C113" s="658"/>
      <c r="D113" s="657" t="s">
        <v>134</v>
      </c>
      <c r="E113" s="658">
        <v>2011302</v>
      </c>
      <c r="F113" s="658" t="s">
        <v>55</v>
      </c>
      <c r="G113" s="664">
        <v>340</v>
      </c>
      <c r="H113" s="664">
        <v>336</v>
      </c>
      <c r="I113" s="664">
        <v>336</v>
      </c>
      <c r="J113" s="664">
        <v>650.14</v>
      </c>
      <c r="K113" s="669">
        <v>0.912176470588235</v>
      </c>
      <c r="L113" s="276"/>
    </row>
    <row r="114" s="508" customFormat="true" ht="15.95" customHeight="true" spans="1:12">
      <c r="A114" s="658">
        <v>2011303</v>
      </c>
      <c r="B114" s="658"/>
      <c r="C114" s="658"/>
      <c r="D114" s="657" t="s">
        <v>134</v>
      </c>
      <c r="E114" s="658">
        <v>2011303</v>
      </c>
      <c r="F114" s="658" t="s">
        <v>56</v>
      </c>
      <c r="G114" s="664">
        <v>0</v>
      </c>
      <c r="H114" s="664">
        <v>0</v>
      </c>
      <c r="I114" s="664">
        <v>0</v>
      </c>
      <c r="J114" s="664">
        <v>0</v>
      </c>
      <c r="K114" s="669" t="s">
        <v>71</v>
      </c>
      <c r="L114" s="670"/>
    </row>
    <row r="115" s="508" customFormat="true" ht="15.95" customHeight="true" spans="1:12">
      <c r="A115" s="658">
        <v>2011304</v>
      </c>
      <c r="B115" s="658"/>
      <c r="C115" s="658"/>
      <c r="D115" s="657" t="s">
        <v>134</v>
      </c>
      <c r="E115" s="658">
        <v>2011304</v>
      </c>
      <c r="F115" s="658" t="s">
        <v>135</v>
      </c>
      <c r="G115" s="664">
        <v>3658.01</v>
      </c>
      <c r="H115" s="664">
        <v>3428.75</v>
      </c>
      <c r="I115" s="664">
        <v>3294</v>
      </c>
      <c r="J115" s="664">
        <v>941.1</v>
      </c>
      <c r="K115" s="669">
        <f t="shared" ref="K115:K122" si="9">J115/G115-1</f>
        <v>-0.7427289701231</v>
      </c>
      <c r="L115" s="276"/>
    </row>
    <row r="116" s="508" customFormat="true" ht="15.95" customHeight="true" spans="1:12">
      <c r="A116" s="658">
        <v>2011305</v>
      </c>
      <c r="B116" s="658"/>
      <c r="C116" s="658"/>
      <c r="D116" s="657" t="s">
        <v>134</v>
      </c>
      <c r="E116" s="658">
        <v>2011305</v>
      </c>
      <c r="F116" s="658" t="s">
        <v>136</v>
      </c>
      <c r="G116" s="664">
        <v>1985</v>
      </c>
      <c r="H116" s="664">
        <v>1313</v>
      </c>
      <c r="I116" s="664">
        <v>1313</v>
      </c>
      <c r="J116" s="664">
        <v>1985</v>
      </c>
      <c r="K116" s="669">
        <f t="shared" si="9"/>
        <v>0</v>
      </c>
      <c r="L116" s="670"/>
    </row>
    <row r="117" s="508" customFormat="true" ht="15.95" customHeight="true" spans="1:12">
      <c r="A117" s="658">
        <v>2011306</v>
      </c>
      <c r="B117" s="658"/>
      <c r="C117" s="658"/>
      <c r="D117" s="657" t="s">
        <v>134</v>
      </c>
      <c r="E117" s="658">
        <v>2011306</v>
      </c>
      <c r="F117" s="658" t="s">
        <v>137</v>
      </c>
      <c r="G117" s="664">
        <v>131.1</v>
      </c>
      <c r="H117" s="664">
        <v>126</v>
      </c>
      <c r="I117" s="664">
        <v>126</v>
      </c>
      <c r="J117" s="664">
        <v>80</v>
      </c>
      <c r="K117" s="669">
        <f t="shared" si="9"/>
        <v>-0.38977879481312</v>
      </c>
      <c r="L117" s="276"/>
    </row>
    <row r="118" s="508" customFormat="true" ht="15.95" customHeight="true" spans="1:12">
      <c r="A118" s="658">
        <v>2011307</v>
      </c>
      <c r="B118" s="658"/>
      <c r="C118" s="658"/>
      <c r="D118" s="657" t="s">
        <v>134</v>
      </c>
      <c r="E118" s="658">
        <v>2011307</v>
      </c>
      <c r="F118" s="658" t="s">
        <v>138</v>
      </c>
      <c r="G118" s="664">
        <v>1293.33</v>
      </c>
      <c r="H118" s="664">
        <v>1306.3</v>
      </c>
      <c r="I118" s="664">
        <v>1277</v>
      </c>
      <c r="J118" s="664">
        <v>2001.8</v>
      </c>
      <c r="K118" s="669">
        <f t="shared" si="9"/>
        <v>0.547787494297666</v>
      </c>
      <c r="L118" s="276"/>
    </row>
    <row r="119" s="508" customFormat="true" ht="15.95" customHeight="true" spans="1:12">
      <c r="A119" s="658">
        <v>2011308</v>
      </c>
      <c r="B119" s="658"/>
      <c r="C119" s="658"/>
      <c r="D119" s="657" t="s">
        <v>134</v>
      </c>
      <c r="E119" s="658">
        <v>2011308</v>
      </c>
      <c r="F119" s="658" t="s">
        <v>139</v>
      </c>
      <c r="G119" s="664">
        <v>5692.25</v>
      </c>
      <c r="H119" s="664">
        <v>5412.355</v>
      </c>
      <c r="I119" s="664">
        <v>4978</v>
      </c>
      <c r="J119" s="664">
        <v>4413.445</v>
      </c>
      <c r="K119" s="669">
        <f t="shared" si="9"/>
        <v>-0.224657209363608</v>
      </c>
      <c r="L119" s="276"/>
    </row>
    <row r="120" s="508" customFormat="true" ht="15.95" customHeight="true" spans="1:12">
      <c r="A120" s="658">
        <v>2011350</v>
      </c>
      <c r="B120" s="658"/>
      <c r="C120" s="658"/>
      <c r="D120" s="657" t="s">
        <v>134</v>
      </c>
      <c r="E120" s="658">
        <v>2011350</v>
      </c>
      <c r="F120" s="658" t="s">
        <v>63</v>
      </c>
      <c r="G120" s="664">
        <v>991.134372</v>
      </c>
      <c r="H120" s="664">
        <v>855</v>
      </c>
      <c r="I120" s="664">
        <v>855</v>
      </c>
      <c r="J120" s="664">
        <v>1140.457005</v>
      </c>
      <c r="K120" s="669">
        <f t="shared" si="9"/>
        <v>0.150658313563158</v>
      </c>
      <c r="L120" s="670"/>
    </row>
    <row r="121" s="508" customFormat="true" ht="15.95" customHeight="true" spans="1:12">
      <c r="A121" s="658">
        <v>2011399</v>
      </c>
      <c r="B121" s="658"/>
      <c r="C121" s="658"/>
      <c r="D121" s="657" t="s">
        <v>134</v>
      </c>
      <c r="E121" s="658">
        <v>2011399</v>
      </c>
      <c r="F121" s="658" t="s">
        <v>140</v>
      </c>
      <c r="G121" s="664">
        <v>10998.414033</v>
      </c>
      <c r="H121" s="664">
        <v>21813</v>
      </c>
      <c r="I121" s="664">
        <v>21813</v>
      </c>
      <c r="J121" s="664">
        <v>13897.725</v>
      </c>
      <c r="K121" s="669">
        <f t="shared" si="9"/>
        <v>0.263611731500634</v>
      </c>
      <c r="L121" s="276"/>
    </row>
    <row r="122" s="508" customFormat="true" ht="39.95" customHeight="true" spans="1:12">
      <c r="A122" s="658">
        <v>20114</v>
      </c>
      <c r="B122" s="658"/>
      <c r="C122" s="657" t="s">
        <v>51</v>
      </c>
      <c r="D122" s="658"/>
      <c r="E122" s="658">
        <v>20114</v>
      </c>
      <c r="F122" s="658" t="s">
        <v>141</v>
      </c>
      <c r="G122" s="664">
        <v>52292.053374</v>
      </c>
      <c r="H122" s="664">
        <v>50247.155894</v>
      </c>
      <c r="I122" s="664">
        <v>49966</v>
      </c>
      <c r="J122" s="664">
        <v>12771.262412</v>
      </c>
      <c r="K122" s="669">
        <f t="shared" si="9"/>
        <v>-0.755770493067882</v>
      </c>
      <c r="L122" s="276" t="s">
        <v>142</v>
      </c>
    </row>
    <row r="123" s="508" customFormat="true" ht="15.95" customHeight="true" spans="1:12">
      <c r="A123" s="658">
        <v>2011401</v>
      </c>
      <c r="B123" s="658"/>
      <c r="C123" s="658"/>
      <c r="D123" s="657" t="s">
        <v>143</v>
      </c>
      <c r="E123" s="658">
        <v>2011401</v>
      </c>
      <c r="F123" s="658" t="s">
        <v>54</v>
      </c>
      <c r="G123" s="664">
        <v>0</v>
      </c>
      <c r="H123" s="664">
        <v>0</v>
      </c>
      <c r="I123" s="664">
        <v>0</v>
      </c>
      <c r="J123" s="664">
        <v>0</v>
      </c>
      <c r="K123" s="669" t="s">
        <v>71</v>
      </c>
      <c r="L123" s="670"/>
    </row>
    <row r="124" s="508" customFormat="true" ht="15.95" customHeight="true" spans="1:12">
      <c r="A124" s="658">
        <v>2011402</v>
      </c>
      <c r="B124" s="658"/>
      <c r="C124" s="658"/>
      <c r="D124" s="657" t="s">
        <v>143</v>
      </c>
      <c r="E124" s="658">
        <v>2011402</v>
      </c>
      <c r="F124" s="658" t="s">
        <v>55</v>
      </c>
      <c r="G124" s="664">
        <v>0</v>
      </c>
      <c r="H124" s="664">
        <v>0</v>
      </c>
      <c r="I124" s="664">
        <v>0</v>
      </c>
      <c r="J124" s="664">
        <v>0</v>
      </c>
      <c r="K124" s="669" t="s">
        <v>71</v>
      </c>
      <c r="L124" s="670"/>
    </row>
    <row r="125" s="508" customFormat="true" ht="15.95" customHeight="true" spans="1:12">
      <c r="A125" s="658">
        <v>2011403</v>
      </c>
      <c r="B125" s="658"/>
      <c r="C125" s="658"/>
      <c r="D125" s="657" t="s">
        <v>143</v>
      </c>
      <c r="E125" s="658">
        <v>2011403</v>
      </c>
      <c r="F125" s="658" t="s">
        <v>56</v>
      </c>
      <c r="G125" s="664">
        <v>0</v>
      </c>
      <c r="H125" s="664">
        <v>0</v>
      </c>
      <c r="I125" s="664">
        <v>0</v>
      </c>
      <c r="J125" s="664">
        <v>0</v>
      </c>
      <c r="K125" s="669" t="s">
        <v>71</v>
      </c>
      <c r="L125" s="670"/>
    </row>
    <row r="126" s="508" customFormat="true" ht="15.95" customHeight="true" spans="1:12">
      <c r="A126" s="658">
        <v>2011404</v>
      </c>
      <c r="B126" s="658"/>
      <c r="C126" s="658"/>
      <c r="D126" s="657" t="s">
        <v>143</v>
      </c>
      <c r="E126" s="658">
        <v>2011404</v>
      </c>
      <c r="F126" s="658" t="s">
        <v>144</v>
      </c>
      <c r="G126" s="664">
        <v>0</v>
      </c>
      <c r="H126" s="664">
        <v>0</v>
      </c>
      <c r="I126" s="664">
        <v>0</v>
      </c>
      <c r="J126" s="664">
        <v>0</v>
      </c>
      <c r="K126" s="669" t="s">
        <v>71</v>
      </c>
      <c r="L126" s="670"/>
    </row>
    <row r="127" s="508" customFormat="true" ht="15.95" customHeight="true" spans="1:12">
      <c r="A127" s="658">
        <v>2011405</v>
      </c>
      <c r="B127" s="658"/>
      <c r="C127" s="658"/>
      <c r="D127" s="657" t="s">
        <v>143</v>
      </c>
      <c r="E127" s="658">
        <v>2011405</v>
      </c>
      <c r="F127" s="658" t="s">
        <v>145</v>
      </c>
      <c r="G127" s="664">
        <v>0</v>
      </c>
      <c r="H127" s="664">
        <v>0</v>
      </c>
      <c r="I127" s="664">
        <v>0</v>
      </c>
      <c r="J127" s="664">
        <v>0</v>
      </c>
      <c r="K127" s="669" t="s">
        <v>71</v>
      </c>
      <c r="L127" s="670"/>
    </row>
    <row r="128" s="508" customFormat="true" ht="15.95" customHeight="true" spans="1:12">
      <c r="A128" s="658">
        <v>2011408</v>
      </c>
      <c r="B128" s="658"/>
      <c r="C128" s="658"/>
      <c r="D128" s="657" t="s">
        <v>143</v>
      </c>
      <c r="E128" s="658">
        <v>2011408</v>
      </c>
      <c r="F128" s="658" t="s">
        <v>146</v>
      </c>
      <c r="G128" s="664">
        <v>0</v>
      </c>
      <c r="H128" s="664">
        <v>0</v>
      </c>
      <c r="I128" s="664">
        <v>0</v>
      </c>
      <c r="J128" s="664">
        <v>0</v>
      </c>
      <c r="K128" s="669" t="s">
        <v>71</v>
      </c>
      <c r="L128" s="670"/>
    </row>
    <row r="129" s="508" customFormat="true" ht="15.95" customHeight="true" spans="1:12">
      <c r="A129" s="658">
        <v>2011409</v>
      </c>
      <c r="B129" s="658"/>
      <c r="C129" s="658"/>
      <c r="D129" s="657" t="s">
        <v>143</v>
      </c>
      <c r="E129" s="658">
        <v>2011409</v>
      </c>
      <c r="F129" s="658" t="s">
        <v>147</v>
      </c>
      <c r="G129" s="664">
        <v>51058.8405</v>
      </c>
      <c r="H129" s="664">
        <v>49018.155894</v>
      </c>
      <c r="I129" s="664">
        <v>48737</v>
      </c>
      <c r="J129" s="664">
        <v>12001.916262</v>
      </c>
      <c r="K129" s="669">
        <v>-0.764939506176213</v>
      </c>
      <c r="L129" s="276"/>
    </row>
    <row r="130" s="508" customFormat="true" ht="15.95" customHeight="true" spans="1:12">
      <c r="A130" s="658">
        <v>2011410</v>
      </c>
      <c r="B130" s="658"/>
      <c r="C130" s="658"/>
      <c r="D130" s="657" t="s">
        <v>143</v>
      </c>
      <c r="E130" s="658">
        <v>2011410</v>
      </c>
      <c r="F130" s="658" t="s">
        <v>148</v>
      </c>
      <c r="G130" s="664">
        <v>0</v>
      </c>
      <c r="H130" s="664">
        <v>0</v>
      </c>
      <c r="I130" s="664">
        <v>0</v>
      </c>
      <c r="J130" s="664">
        <v>0</v>
      </c>
      <c r="K130" s="669" t="s">
        <v>71</v>
      </c>
      <c r="L130" s="670"/>
    </row>
    <row r="131" s="508" customFormat="true" ht="15.95" customHeight="true" spans="1:12">
      <c r="A131" s="658">
        <v>2011411</v>
      </c>
      <c r="B131" s="658"/>
      <c r="C131" s="658"/>
      <c r="D131" s="657" t="s">
        <v>143</v>
      </c>
      <c r="E131" s="658">
        <v>2011411</v>
      </c>
      <c r="F131" s="658" t="s">
        <v>149</v>
      </c>
      <c r="G131" s="664">
        <v>0</v>
      </c>
      <c r="H131" s="664">
        <v>0</v>
      </c>
      <c r="I131" s="664">
        <v>0</v>
      </c>
      <c r="J131" s="664">
        <v>0</v>
      </c>
      <c r="K131" s="669" t="s">
        <v>71</v>
      </c>
      <c r="L131" s="670"/>
    </row>
    <row r="132" s="508" customFormat="true" ht="15.95" customHeight="true" spans="1:12">
      <c r="A132" s="658">
        <v>2011450</v>
      </c>
      <c r="B132" s="658"/>
      <c r="C132" s="658"/>
      <c r="D132" s="657" t="s">
        <v>143</v>
      </c>
      <c r="E132" s="658">
        <v>2011450</v>
      </c>
      <c r="F132" s="658" t="s">
        <v>63</v>
      </c>
      <c r="G132" s="664">
        <v>723.212874</v>
      </c>
      <c r="H132" s="664">
        <v>719</v>
      </c>
      <c r="I132" s="664">
        <v>719</v>
      </c>
      <c r="J132" s="664">
        <v>769.34615</v>
      </c>
      <c r="K132" s="669">
        <v>0.0637893456526051</v>
      </c>
      <c r="L132" s="670"/>
    </row>
    <row r="133" s="508" customFormat="true" ht="15.95" customHeight="true" spans="1:12">
      <c r="A133" s="658">
        <v>2011499</v>
      </c>
      <c r="B133" s="658"/>
      <c r="C133" s="658"/>
      <c r="D133" s="657" t="s">
        <v>143</v>
      </c>
      <c r="E133" s="658">
        <v>2011499</v>
      </c>
      <c r="F133" s="658" t="s">
        <v>150</v>
      </c>
      <c r="G133" s="664">
        <v>510</v>
      </c>
      <c r="H133" s="664">
        <v>510</v>
      </c>
      <c r="I133" s="664">
        <v>510</v>
      </c>
      <c r="J133" s="664">
        <v>0</v>
      </c>
      <c r="K133" s="669">
        <v>-1</v>
      </c>
      <c r="L133" s="276"/>
    </row>
    <row r="134" s="508" customFormat="true" ht="39.95" customHeight="true" spans="1:12">
      <c r="A134" s="658">
        <v>20123</v>
      </c>
      <c r="B134" s="658"/>
      <c r="C134" s="657" t="s">
        <v>51</v>
      </c>
      <c r="D134" s="658"/>
      <c r="E134" s="658">
        <v>20123</v>
      </c>
      <c r="F134" s="658" t="s">
        <v>151</v>
      </c>
      <c r="G134" s="664">
        <v>59.797</v>
      </c>
      <c r="H134" s="664">
        <v>52</v>
      </c>
      <c r="I134" s="664">
        <v>52</v>
      </c>
      <c r="J134" s="664">
        <v>175.80669</v>
      </c>
      <c r="K134" s="669">
        <v>1.94005869859692</v>
      </c>
      <c r="L134" s="276" t="s">
        <v>152</v>
      </c>
    </row>
    <row r="135" s="508" customFormat="true" ht="15.95" customHeight="true" spans="1:12">
      <c r="A135" s="658">
        <v>2012301</v>
      </c>
      <c r="B135" s="658"/>
      <c r="C135" s="658"/>
      <c r="D135" s="657" t="s">
        <v>153</v>
      </c>
      <c r="E135" s="658">
        <v>2012301</v>
      </c>
      <c r="F135" s="658" t="s">
        <v>54</v>
      </c>
      <c r="G135" s="664">
        <v>0</v>
      </c>
      <c r="H135" s="664">
        <v>0</v>
      </c>
      <c r="I135" s="664">
        <v>0</v>
      </c>
      <c r="J135" s="664">
        <v>0</v>
      </c>
      <c r="K135" s="669" t="s">
        <v>71</v>
      </c>
      <c r="L135" s="670"/>
    </row>
    <row r="136" s="508" customFormat="true" ht="15.95" customHeight="true" spans="1:12">
      <c r="A136" s="658">
        <v>2012302</v>
      </c>
      <c r="B136" s="658"/>
      <c r="C136" s="658"/>
      <c r="D136" s="657" t="s">
        <v>153</v>
      </c>
      <c r="E136" s="658">
        <v>2012302</v>
      </c>
      <c r="F136" s="658" t="s">
        <v>55</v>
      </c>
      <c r="G136" s="664">
        <v>58.797</v>
      </c>
      <c r="H136" s="664">
        <v>52</v>
      </c>
      <c r="I136" s="664">
        <v>52</v>
      </c>
      <c r="J136" s="664">
        <v>175.80669</v>
      </c>
      <c r="K136" s="669">
        <v>1.99006224807388</v>
      </c>
      <c r="L136" s="276"/>
    </row>
    <row r="137" s="508" customFormat="true" ht="15.95" customHeight="true" spans="1:12">
      <c r="A137" s="658">
        <v>2012303</v>
      </c>
      <c r="B137" s="658"/>
      <c r="C137" s="658"/>
      <c r="D137" s="657" t="s">
        <v>153</v>
      </c>
      <c r="E137" s="658">
        <v>2012303</v>
      </c>
      <c r="F137" s="658" t="s">
        <v>56</v>
      </c>
      <c r="G137" s="664">
        <v>0</v>
      </c>
      <c r="H137" s="664">
        <v>0</v>
      </c>
      <c r="I137" s="664">
        <v>0</v>
      </c>
      <c r="J137" s="664">
        <v>0</v>
      </c>
      <c r="K137" s="669" t="s">
        <v>71</v>
      </c>
      <c r="L137" s="670"/>
    </row>
    <row r="138" s="508" customFormat="true" ht="15.95" customHeight="true" spans="1:12">
      <c r="A138" s="658">
        <v>2012304</v>
      </c>
      <c r="B138" s="658"/>
      <c r="C138" s="658"/>
      <c r="D138" s="657" t="s">
        <v>153</v>
      </c>
      <c r="E138" s="658">
        <v>2012304</v>
      </c>
      <c r="F138" s="658" t="s">
        <v>154</v>
      </c>
      <c r="G138" s="664">
        <v>0</v>
      </c>
      <c r="H138" s="664">
        <v>0</v>
      </c>
      <c r="I138" s="664">
        <v>0</v>
      </c>
      <c r="J138" s="664">
        <v>0</v>
      </c>
      <c r="K138" s="669" t="s">
        <v>71</v>
      </c>
      <c r="L138" s="670"/>
    </row>
    <row r="139" s="508" customFormat="true" ht="15.95" customHeight="true" spans="1:12">
      <c r="A139" s="658">
        <v>2012350</v>
      </c>
      <c r="B139" s="658"/>
      <c r="C139" s="658"/>
      <c r="D139" s="657" t="s">
        <v>153</v>
      </c>
      <c r="E139" s="658">
        <v>2012350</v>
      </c>
      <c r="F139" s="658" t="s">
        <v>63</v>
      </c>
      <c r="G139" s="664">
        <v>0</v>
      </c>
      <c r="H139" s="664">
        <v>0</v>
      </c>
      <c r="I139" s="664">
        <v>0</v>
      </c>
      <c r="J139" s="664">
        <v>0</v>
      </c>
      <c r="K139" s="669" t="s">
        <v>71</v>
      </c>
      <c r="L139" s="670"/>
    </row>
    <row r="140" s="508" customFormat="true" ht="15.95" customHeight="true" spans="1:12">
      <c r="A140" s="658">
        <v>2012399</v>
      </c>
      <c r="B140" s="658"/>
      <c r="C140" s="658"/>
      <c r="D140" s="657" t="s">
        <v>153</v>
      </c>
      <c r="E140" s="658">
        <v>2012399</v>
      </c>
      <c r="F140" s="658" t="s">
        <v>155</v>
      </c>
      <c r="G140" s="664">
        <v>1</v>
      </c>
      <c r="H140" s="664">
        <v>0</v>
      </c>
      <c r="I140" s="664">
        <v>0</v>
      </c>
      <c r="J140" s="664">
        <v>0</v>
      </c>
      <c r="K140" s="669">
        <v>-1</v>
      </c>
      <c r="L140" s="276"/>
    </row>
    <row r="141" s="508" customFormat="true" ht="39.95" customHeight="true" spans="1:12">
      <c r="A141" s="658">
        <v>20125</v>
      </c>
      <c r="B141" s="658"/>
      <c r="C141" s="657" t="s">
        <v>51</v>
      </c>
      <c r="D141" s="658"/>
      <c r="E141" s="658">
        <v>20125</v>
      </c>
      <c r="F141" s="658" t="s">
        <v>156</v>
      </c>
      <c r="G141" s="664">
        <v>9747.13044</v>
      </c>
      <c r="H141" s="664">
        <v>10775.047641</v>
      </c>
      <c r="I141" s="664">
        <v>10766</v>
      </c>
      <c r="J141" s="664">
        <v>7020.578296</v>
      </c>
      <c r="K141" s="669">
        <f>J141/G141-1</f>
        <v>-0.279728701773688</v>
      </c>
      <c r="L141" s="276" t="s">
        <v>157</v>
      </c>
    </row>
    <row r="142" s="508" customFormat="true" ht="15.95" customHeight="true" spans="1:12">
      <c r="A142" s="658">
        <v>2012501</v>
      </c>
      <c r="B142" s="658"/>
      <c r="C142" s="658"/>
      <c r="D142" s="657" t="s">
        <v>158</v>
      </c>
      <c r="E142" s="658">
        <v>2012501</v>
      </c>
      <c r="F142" s="658" t="s">
        <v>54</v>
      </c>
      <c r="G142" s="664">
        <v>2572.12024</v>
      </c>
      <c r="H142" s="664">
        <v>2500</v>
      </c>
      <c r="I142" s="664">
        <v>2500</v>
      </c>
      <c r="J142" s="664">
        <v>2562.008455</v>
      </c>
      <c r="K142" s="669">
        <v>-0.00393130338261327</v>
      </c>
      <c r="L142" s="670"/>
    </row>
    <row r="143" s="508" customFormat="true" ht="15.95" customHeight="true" spans="1:12">
      <c r="A143" s="658">
        <v>2012502</v>
      </c>
      <c r="B143" s="658"/>
      <c r="C143" s="658"/>
      <c r="D143" s="657" t="s">
        <v>158</v>
      </c>
      <c r="E143" s="658">
        <v>2012502</v>
      </c>
      <c r="F143" s="658" t="s">
        <v>55</v>
      </c>
      <c r="G143" s="664">
        <v>0</v>
      </c>
      <c r="H143" s="664">
        <v>0</v>
      </c>
      <c r="I143" s="664">
        <v>0</v>
      </c>
      <c r="J143" s="664">
        <v>0</v>
      </c>
      <c r="K143" s="669" t="s">
        <v>71</v>
      </c>
      <c r="L143" s="670"/>
    </row>
    <row r="144" s="508" customFormat="true" ht="15.95" customHeight="true" spans="1:12">
      <c r="A144" s="658">
        <v>2012503</v>
      </c>
      <c r="B144" s="658"/>
      <c r="C144" s="658"/>
      <c r="D144" s="657" t="s">
        <v>158</v>
      </c>
      <c r="E144" s="658">
        <v>2012503</v>
      </c>
      <c r="F144" s="658" t="s">
        <v>56</v>
      </c>
      <c r="G144" s="664">
        <v>0</v>
      </c>
      <c r="H144" s="664">
        <v>0</v>
      </c>
      <c r="I144" s="664">
        <v>0</v>
      </c>
      <c r="J144" s="664">
        <v>0</v>
      </c>
      <c r="K144" s="669" t="s">
        <v>71</v>
      </c>
      <c r="L144" s="670"/>
    </row>
    <row r="145" s="508" customFormat="true" ht="15.95" customHeight="true" spans="1:12">
      <c r="A145" s="658">
        <v>2012504</v>
      </c>
      <c r="B145" s="658"/>
      <c r="C145" s="658"/>
      <c r="D145" s="657" t="s">
        <v>158</v>
      </c>
      <c r="E145" s="658">
        <v>2012504</v>
      </c>
      <c r="F145" s="658" t="s">
        <v>159</v>
      </c>
      <c r="G145" s="664">
        <v>2277.578</v>
      </c>
      <c r="H145" s="664">
        <v>2493.047641</v>
      </c>
      <c r="I145" s="664">
        <v>2484</v>
      </c>
      <c r="J145" s="664">
        <v>1609.047641</v>
      </c>
      <c r="K145" s="669">
        <f>J145/G145-1</f>
        <v>-0.293526877674442</v>
      </c>
      <c r="L145" s="276"/>
    </row>
    <row r="146" s="508" customFormat="true" ht="15.95" customHeight="true" spans="1:12">
      <c r="A146" s="658">
        <v>2012505</v>
      </c>
      <c r="B146" s="658"/>
      <c r="C146" s="658"/>
      <c r="D146" s="657" t="s">
        <v>158</v>
      </c>
      <c r="E146" s="658">
        <v>2012505</v>
      </c>
      <c r="F146" s="658" t="s">
        <v>160</v>
      </c>
      <c r="G146" s="664">
        <v>1299.9472</v>
      </c>
      <c r="H146" s="664">
        <v>1287</v>
      </c>
      <c r="I146" s="664">
        <v>1287</v>
      </c>
      <c r="J146" s="664">
        <v>1523.0372</v>
      </c>
      <c r="K146" s="669">
        <f>J146/G146-1</f>
        <v>0.171614662503216</v>
      </c>
      <c r="L146" s="670"/>
    </row>
    <row r="147" s="508" customFormat="true" ht="15.95" customHeight="true" spans="1:12">
      <c r="A147" s="658">
        <v>2012550</v>
      </c>
      <c r="B147" s="658"/>
      <c r="C147" s="658"/>
      <c r="D147" s="657" t="s">
        <v>158</v>
      </c>
      <c r="E147" s="658">
        <v>2012550</v>
      </c>
      <c r="F147" s="658" t="s">
        <v>63</v>
      </c>
      <c r="G147" s="664">
        <v>0</v>
      </c>
      <c r="H147" s="664">
        <v>0</v>
      </c>
      <c r="I147" s="664">
        <v>0</v>
      </c>
      <c r="J147" s="664">
        <v>0</v>
      </c>
      <c r="K147" s="669" t="s">
        <v>71</v>
      </c>
      <c r="L147" s="670"/>
    </row>
    <row r="148" s="508" customFormat="true" ht="15.95" customHeight="true" spans="1:12">
      <c r="A148" s="658">
        <v>2012599</v>
      </c>
      <c r="B148" s="658"/>
      <c r="C148" s="658"/>
      <c r="D148" s="657" t="s">
        <v>158</v>
      </c>
      <c r="E148" s="658">
        <v>2012599</v>
      </c>
      <c r="F148" s="658" t="s">
        <v>161</v>
      </c>
      <c r="G148" s="664">
        <v>3597.485</v>
      </c>
      <c r="H148" s="664">
        <v>4495</v>
      </c>
      <c r="I148" s="664">
        <v>4495</v>
      </c>
      <c r="J148" s="664">
        <v>1326.485</v>
      </c>
      <c r="K148" s="669">
        <v>-0.63127434860743</v>
      </c>
      <c r="L148" s="276"/>
    </row>
    <row r="149" s="508" customFormat="true" ht="15.95" customHeight="true" spans="1:12">
      <c r="A149" s="658">
        <v>20126</v>
      </c>
      <c r="B149" s="658"/>
      <c r="C149" s="657" t="s">
        <v>51</v>
      </c>
      <c r="D149" s="658"/>
      <c r="E149" s="658">
        <v>20126</v>
      </c>
      <c r="F149" s="658" t="s">
        <v>162</v>
      </c>
      <c r="G149" s="664">
        <v>2841.999303</v>
      </c>
      <c r="H149" s="664">
        <v>4195.1894</v>
      </c>
      <c r="I149" s="664">
        <v>4121</v>
      </c>
      <c r="J149" s="664">
        <v>2915.2348</v>
      </c>
      <c r="K149" s="669">
        <v>0.0257690059679793</v>
      </c>
      <c r="L149" s="670"/>
    </row>
    <row r="150" s="508" customFormat="true" ht="15.95" customHeight="true" spans="1:12">
      <c r="A150" s="658">
        <v>2012601</v>
      </c>
      <c r="B150" s="658"/>
      <c r="C150" s="658"/>
      <c r="D150" s="657" t="s">
        <v>163</v>
      </c>
      <c r="E150" s="658">
        <v>2012601</v>
      </c>
      <c r="F150" s="658" t="s">
        <v>54</v>
      </c>
      <c r="G150" s="664">
        <v>1078.214242</v>
      </c>
      <c r="H150" s="664">
        <v>1069</v>
      </c>
      <c r="I150" s="664">
        <v>1069</v>
      </c>
      <c r="J150" s="664">
        <v>1154.496</v>
      </c>
      <c r="K150" s="669">
        <v>0.0707482381780671</v>
      </c>
      <c r="L150" s="670"/>
    </row>
    <row r="151" s="508" customFormat="true" ht="15.95" customHeight="true" spans="1:12">
      <c r="A151" s="658">
        <v>2012602</v>
      </c>
      <c r="B151" s="658"/>
      <c r="C151" s="658"/>
      <c r="D151" s="657" t="s">
        <v>163</v>
      </c>
      <c r="E151" s="658">
        <v>2012602</v>
      </c>
      <c r="F151" s="658" t="s">
        <v>55</v>
      </c>
      <c r="G151" s="664">
        <v>0</v>
      </c>
      <c r="H151" s="664">
        <v>0</v>
      </c>
      <c r="I151" s="664">
        <v>0</v>
      </c>
      <c r="J151" s="664">
        <v>0.56</v>
      </c>
      <c r="K151" s="669" t="s">
        <v>71</v>
      </c>
      <c r="L151" s="670"/>
    </row>
    <row r="152" s="508" customFormat="true" ht="15.95" customHeight="true" spans="1:12">
      <c r="A152" s="658">
        <v>2012603</v>
      </c>
      <c r="B152" s="658"/>
      <c r="C152" s="658"/>
      <c r="D152" s="657" t="s">
        <v>163</v>
      </c>
      <c r="E152" s="658">
        <v>2012603</v>
      </c>
      <c r="F152" s="658" t="s">
        <v>56</v>
      </c>
      <c r="G152" s="664">
        <v>0</v>
      </c>
      <c r="H152" s="664">
        <v>0</v>
      </c>
      <c r="I152" s="664">
        <v>0</v>
      </c>
      <c r="J152" s="664">
        <v>0</v>
      </c>
      <c r="K152" s="669" t="s">
        <v>71</v>
      </c>
      <c r="L152" s="670"/>
    </row>
    <row r="153" s="508" customFormat="true" ht="15.95" customHeight="true" spans="1:12">
      <c r="A153" s="658">
        <v>2012604</v>
      </c>
      <c r="B153" s="658"/>
      <c r="C153" s="658"/>
      <c r="D153" s="657" t="s">
        <v>163</v>
      </c>
      <c r="E153" s="658">
        <v>2012604</v>
      </c>
      <c r="F153" s="658" t="s">
        <v>164</v>
      </c>
      <c r="G153" s="664">
        <v>1748.0344</v>
      </c>
      <c r="H153" s="664">
        <v>3111.1894</v>
      </c>
      <c r="I153" s="664">
        <v>3037</v>
      </c>
      <c r="J153" s="664">
        <v>1760.1788</v>
      </c>
      <c r="K153" s="669">
        <v>0.00694746053052497</v>
      </c>
      <c r="L153" s="670"/>
    </row>
    <row r="154" s="508" customFormat="true" ht="15.95" customHeight="true" spans="1:12">
      <c r="A154" s="658">
        <v>2012699</v>
      </c>
      <c r="B154" s="658"/>
      <c r="C154" s="658"/>
      <c r="D154" s="657" t="s">
        <v>163</v>
      </c>
      <c r="E154" s="658">
        <v>2012699</v>
      </c>
      <c r="F154" s="658" t="s">
        <v>165</v>
      </c>
      <c r="G154" s="664">
        <v>15.750661</v>
      </c>
      <c r="H154" s="664">
        <v>15</v>
      </c>
      <c r="I154" s="664">
        <v>15</v>
      </c>
      <c r="J154" s="664">
        <v>0</v>
      </c>
      <c r="K154" s="669">
        <v>-1</v>
      </c>
      <c r="L154" s="276"/>
    </row>
    <row r="155" s="508" customFormat="true" ht="39.95" customHeight="true" spans="1:12">
      <c r="A155" s="658">
        <v>20128</v>
      </c>
      <c r="B155" s="658"/>
      <c r="C155" s="657" t="s">
        <v>51</v>
      </c>
      <c r="D155" s="658"/>
      <c r="E155" s="658">
        <v>20128</v>
      </c>
      <c r="F155" s="658" t="s">
        <v>166</v>
      </c>
      <c r="G155" s="664">
        <v>13065.424426</v>
      </c>
      <c r="H155" s="664">
        <v>13323</v>
      </c>
      <c r="I155" s="664">
        <v>13323</v>
      </c>
      <c r="J155" s="664">
        <v>17280.682844</v>
      </c>
      <c r="K155" s="669">
        <v>0.322626979465872</v>
      </c>
      <c r="L155" s="276" t="s">
        <v>167</v>
      </c>
    </row>
    <row r="156" s="508" customFormat="true" ht="15.95" customHeight="true" spans="1:12">
      <c r="A156" s="658">
        <v>2012801</v>
      </c>
      <c r="B156" s="658"/>
      <c r="C156" s="658"/>
      <c r="D156" s="657" t="s">
        <v>168</v>
      </c>
      <c r="E156" s="658">
        <v>2012801</v>
      </c>
      <c r="F156" s="658" t="s">
        <v>54</v>
      </c>
      <c r="G156" s="664">
        <v>2420.062626</v>
      </c>
      <c r="H156" s="664">
        <v>2303</v>
      </c>
      <c r="I156" s="664">
        <v>2303</v>
      </c>
      <c r="J156" s="664">
        <v>2388.25428</v>
      </c>
      <c r="K156" s="669">
        <v>-0.0131436044911673</v>
      </c>
      <c r="L156" s="670"/>
    </row>
    <row r="157" s="508" customFormat="true" ht="15.95" customHeight="true" spans="1:12">
      <c r="A157" s="658">
        <v>2012802</v>
      </c>
      <c r="B157" s="658"/>
      <c r="C157" s="658"/>
      <c r="D157" s="657" t="s">
        <v>168</v>
      </c>
      <c r="E157" s="658">
        <v>2012802</v>
      </c>
      <c r="F157" s="658" t="s">
        <v>55</v>
      </c>
      <c r="G157" s="664">
        <v>9680.5948</v>
      </c>
      <c r="H157" s="664">
        <v>9940</v>
      </c>
      <c r="I157" s="664">
        <v>9940</v>
      </c>
      <c r="J157" s="664">
        <v>14115.6575</v>
      </c>
      <c r="K157" s="669">
        <v>0.458139483330094</v>
      </c>
      <c r="L157" s="276"/>
    </row>
    <row r="158" s="508" customFormat="true" ht="15.95" customHeight="true" spans="1:12">
      <c r="A158" s="658">
        <v>2012803</v>
      </c>
      <c r="B158" s="658"/>
      <c r="C158" s="658"/>
      <c r="D158" s="657" t="s">
        <v>168</v>
      </c>
      <c r="E158" s="658">
        <v>2012803</v>
      </c>
      <c r="F158" s="658" t="s">
        <v>56</v>
      </c>
      <c r="G158" s="664">
        <v>0</v>
      </c>
      <c r="H158" s="664">
        <v>0</v>
      </c>
      <c r="I158" s="664">
        <v>0</v>
      </c>
      <c r="J158" s="664">
        <v>0</v>
      </c>
      <c r="K158" s="669" t="s">
        <v>71</v>
      </c>
      <c r="L158" s="670"/>
    </row>
    <row r="159" s="508" customFormat="true" ht="15.95" customHeight="true" spans="1:12">
      <c r="A159" s="658">
        <v>2012804</v>
      </c>
      <c r="B159" s="658"/>
      <c r="C159" s="658"/>
      <c r="D159" s="657" t="s">
        <v>168</v>
      </c>
      <c r="E159" s="658">
        <v>2012804</v>
      </c>
      <c r="F159" s="658" t="s">
        <v>70</v>
      </c>
      <c r="G159" s="664">
        <v>30</v>
      </c>
      <c r="H159" s="664">
        <v>23</v>
      </c>
      <c r="I159" s="664">
        <v>23</v>
      </c>
      <c r="J159" s="664">
        <v>5</v>
      </c>
      <c r="K159" s="669">
        <v>-0.833333333333333</v>
      </c>
      <c r="L159" s="276"/>
    </row>
    <row r="160" s="508" customFormat="true" ht="15.95" customHeight="true" spans="1:12">
      <c r="A160" s="658">
        <v>2012850</v>
      </c>
      <c r="B160" s="658"/>
      <c r="C160" s="658"/>
      <c r="D160" s="657" t="s">
        <v>168</v>
      </c>
      <c r="E160" s="658">
        <v>2012850</v>
      </c>
      <c r="F160" s="658" t="s">
        <v>63</v>
      </c>
      <c r="G160" s="664">
        <v>0</v>
      </c>
      <c r="H160" s="664">
        <v>0</v>
      </c>
      <c r="I160" s="664">
        <v>0</v>
      </c>
      <c r="J160" s="664">
        <v>0</v>
      </c>
      <c r="K160" s="669" t="s">
        <v>71</v>
      </c>
      <c r="L160" s="670"/>
    </row>
    <row r="161" s="508" customFormat="true" ht="15.95" customHeight="true" spans="1:12">
      <c r="A161" s="658">
        <v>2012899</v>
      </c>
      <c r="B161" s="658"/>
      <c r="C161" s="658"/>
      <c r="D161" s="657" t="s">
        <v>168</v>
      </c>
      <c r="E161" s="658">
        <v>2012899</v>
      </c>
      <c r="F161" s="658" t="s">
        <v>169</v>
      </c>
      <c r="G161" s="664">
        <v>934.767</v>
      </c>
      <c r="H161" s="664">
        <v>1057</v>
      </c>
      <c r="I161" s="664">
        <v>1057</v>
      </c>
      <c r="J161" s="664">
        <v>771.771064</v>
      </c>
      <c r="K161" s="669">
        <f t="shared" ref="K161:K164" si="10">J161/G161-1</f>
        <v>-0.174370657072832</v>
      </c>
      <c r="L161" s="670"/>
    </row>
    <row r="162" s="508" customFormat="true" ht="15.95" customHeight="true" spans="1:12">
      <c r="A162" s="658">
        <v>20129</v>
      </c>
      <c r="B162" s="658"/>
      <c r="C162" s="657" t="s">
        <v>51</v>
      </c>
      <c r="D162" s="658"/>
      <c r="E162" s="658">
        <v>20129</v>
      </c>
      <c r="F162" s="658" t="s">
        <v>170</v>
      </c>
      <c r="G162" s="664">
        <v>12792.639554</v>
      </c>
      <c r="H162" s="664">
        <v>15789.755</v>
      </c>
      <c r="I162" s="664">
        <v>15686</v>
      </c>
      <c r="J162" s="664">
        <v>14483.205002</v>
      </c>
      <c r="K162" s="669">
        <f t="shared" si="10"/>
        <v>0.132151417294595</v>
      </c>
      <c r="L162" s="670"/>
    </row>
    <row r="163" s="508" customFormat="true" ht="15.95" customHeight="true" spans="1:12">
      <c r="A163" s="658">
        <v>2012901</v>
      </c>
      <c r="B163" s="658"/>
      <c r="C163" s="658"/>
      <c r="D163" s="657" t="s">
        <v>171</v>
      </c>
      <c r="E163" s="658">
        <v>2012901</v>
      </c>
      <c r="F163" s="658" t="s">
        <v>54</v>
      </c>
      <c r="G163" s="664">
        <v>3843.719054</v>
      </c>
      <c r="H163" s="664">
        <v>3719</v>
      </c>
      <c r="I163" s="664">
        <v>3719</v>
      </c>
      <c r="J163" s="664">
        <v>3930.601706</v>
      </c>
      <c r="K163" s="669">
        <f t="shared" si="10"/>
        <v>0.0226037987634877</v>
      </c>
      <c r="L163" s="670"/>
    </row>
    <row r="164" s="508" customFormat="true" ht="15.95" customHeight="true" spans="1:12">
      <c r="A164" s="658">
        <v>2012902</v>
      </c>
      <c r="B164" s="658"/>
      <c r="C164" s="658"/>
      <c r="D164" s="657" t="s">
        <v>171</v>
      </c>
      <c r="E164" s="658">
        <v>2012902</v>
      </c>
      <c r="F164" s="658" t="s">
        <v>55</v>
      </c>
      <c r="G164" s="664">
        <v>4027.4215</v>
      </c>
      <c r="H164" s="664">
        <v>4429</v>
      </c>
      <c r="I164" s="664">
        <v>4429</v>
      </c>
      <c r="J164" s="664">
        <v>4513.0092</v>
      </c>
      <c r="K164" s="669">
        <f t="shared" si="10"/>
        <v>0.120570369900444</v>
      </c>
      <c r="L164" s="670"/>
    </row>
    <row r="165" s="508" customFormat="true" ht="15.95" customHeight="true" spans="1:12">
      <c r="A165" s="658">
        <v>2012903</v>
      </c>
      <c r="B165" s="658"/>
      <c r="C165" s="658"/>
      <c r="D165" s="657" t="s">
        <v>171</v>
      </c>
      <c r="E165" s="658">
        <v>2012903</v>
      </c>
      <c r="F165" s="658" t="s">
        <v>56</v>
      </c>
      <c r="G165" s="664">
        <v>0</v>
      </c>
      <c r="H165" s="664">
        <v>0</v>
      </c>
      <c r="I165" s="664">
        <v>0</v>
      </c>
      <c r="J165" s="664">
        <v>0</v>
      </c>
      <c r="K165" s="669" t="s">
        <v>71</v>
      </c>
      <c r="L165" s="670"/>
    </row>
    <row r="166" s="508" customFormat="true" ht="15.95" customHeight="true" spans="1:12">
      <c r="A166" s="658">
        <v>2012906</v>
      </c>
      <c r="B166" s="658"/>
      <c r="C166" s="658"/>
      <c r="D166" s="657" t="s">
        <v>171</v>
      </c>
      <c r="E166" s="658">
        <v>2012906</v>
      </c>
      <c r="F166" s="658" t="s">
        <v>172</v>
      </c>
      <c r="G166" s="664">
        <v>0</v>
      </c>
      <c r="H166" s="664">
        <v>0</v>
      </c>
      <c r="I166" s="664">
        <v>0</v>
      </c>
      <c r="J166" s="664">
        <v>0</v>
      </c>
      <c r="K166" s="669" t="s">
        <v>71</v>
      </c>
      <c r="L166" s="670"/>
    </row>
    <row r="167" s="508" customFormat="true" ht="15.95" customHeight="true" spans="1:12">
      <c r="A167" s="658">
        <v>2012950</v>
      </c>
      <c r="B167" s="658"/>
      <c r="C167" s="658"/>
      <c r="D167" s="657" t="s">
        <v>171</v>
      </c>
      <c r="E167" s="658">
        <v>2012950</v>
      </c>
      <c r="F167" s="658" t="s">
        <v>63</v>
      </c>
      <c r="G167" s="664">
        <v>1017</v>
      </c>
      <c r="H167" s="664">
        <v>1008</v>
      </c>
      <c r="I167" s="664">
        <v>1008</v>
      </c>
      <c r="J167" s="664">
        <v>0</v>
      </c>
      <c r="K167" s="669">
        <f t="shared" ref="K167:K171" si="11">J167/G167-1</f>
        <v>-1</v>
      </c>
      <c r="L167" s="276"/>
    </row>
    <row r="168" s="508" customFormat="true" ht="15.95" customHeight="true" spans="1:12">
      <c r="A168" s="658">
        <v>2012999</v>
      </c>
      <c r="B168" s="658"/>
      <c r="C168" s="658"/>
      <c r="D168" s="657" t="s">
        <v>171</v>
      </c>
      <c r="E168" s="658">
        <v>2012999</v>
      </c>
      <c r="F168" s="658" t="s">
        <v>173</v>
      </c>
      <c r="G168" s="664">
        <v>3904.499</v>
      </c>
      <c r="H168" s="664">
        <v>6633.755</v>
      </c>
      <c r="I168" s="664">
        <v>6530</v>
      </c>
      <c r="J168" s="664">
        <v>6039.594096</v>
      </c>
      <c r="K168" s="669">
        <f t="shared" si="11"/>
        <v>0.546829464164288</v>
      </c>
      <c r="L168" s="276"/>
    </row>
    <row r="169" s="508" customFormat="true" ht="15.95" customHeight="true" spans="1:12">
      <c r="A169" s="658">
        <v>20131</v>
      </c>
      <c r="B169" s="658"/>
      <c r="C169" s="657" t="s">
        <v>51</v>
      </c>
      <c r="D169" s="658"/>
      <c r="E169" s="658">
        <v>20131</v>
      </c>
      <c r="F169" s="658" t="s">
        <v>174</v>
      </c>
      <c r="G169" s="664">
        <v>20200.9074538865</v>
      </c>
      <c r="H169" s="664">
        <v>35979.92942</v>
      </c>
      <c r="I169" s="664">
        <v>34320</v>
      </c>
      <c r="J169" s="664">
        <v>22692.965996</v>
      </c>
      <c r="K169" s="669">
        <f t="shared" si="11"/>
        <v>0.123363692834207</v>
      </c>
      <c r="L169" s="670"/>
    </row>
    <row r="170" s="508" customFormat="true" ht="15.95" customHeight="true" spans="1:12">
      <c r="A170" s="658">
        <v>2013101</v>
      </c>
      <c r="B170" s="658"/>
      <c r="C170" s="658"/>
      <c r="D170" s="657" t="s">
        <v>175</v>
      </c>
      <c r="E170" s="658">
        <v>2013101</v>
      </c>
      <c r="F170" s="658" t="s">
        <v>54</v>
      </c>
      <c r="G170" s="664">
        <v>5318.260801</v>
      </c>
      <c r="H170" s="664">
        <v>5188</v>
      </c>
      <c r="I170" s="664">
        <v>5188</v>
      </c>
      <c r="J170" s="664">
        <v>6481.062576</v>
      </c>
      <c r="K170" s="669">
        <f t="shared" si="11"/>
        <v>0.218643240433293</v>
      </c>
      <c r="L170" s="276"/>
    </row>
    <row r="171" s="508" customFormat="true" ht="15.95" customHeight="true" spans="1:12">
      <c r="A171" s="658">
        <v>2013102</v>
      </c>
      <c r="B171" s="658"/>
      <c r="C171" s="658"/>
      <c r="D171" s="657" t="s">
        <v>175</v>
      </c>
      <c r="E171" s="658">
        <v>2013102</v>
      </c>
      <c r="F171" s="658" t="s">
        <v>55</v>
      </c>
      <c r="G171" s="664">
        <v>1201.564</v>
      </c>
      <c r="H171" s="664">
        <v>1216</v>
      </c>
      <c r="I171" s="664">
        <v>1216</v>
      </c>
      <c r="J171" s="664">
        <v>1421.945</v>
      </c>
      <c r="K171" s="669">
        <f t="shared" si="11"/>
        <v>0.183411786638082</v>
      </c>
      <c r="L171" s="670"/>
    </row>
    <row r="172" s="508" customFormat="true" ht="15.95" customHeight="true" spans="1:12">
      <c r="A172" s="658">
        <v>2013103</v>
      </c>
      <c r="B172" s="658"/>
      <c r="C172" s="658"/>
      <c r="D172" s="657" t="s">
        <v>175</v>
      </c>
      <c r="E172" s="658">
        <v>2013103</v>
      </c>
      <c r="F172" s="658" t="s">
        <v>56</v>
      </c>
      <c r="G172" s="664">
        <v>0</v>
      </c>
      <c r="H172" s="664">
        <v>0</v>
      </c>
      <c r="I172" s="664">
        <v>0</v>
      </c>
      <c r="J172" s="664">
        <v>0</v>
      </c>
      <c r="K172" s="669" t="s">
        <v>71</v>
      </c>
      <c r="L172" s="670"/>
    </row>
    <row r="173" s="508" customFormat="true" ht="15.95" customHeight="true" spans="1:12">
      <c r="A173" s="658">
        <v>2013105</v>
      </c>
      <c r="B173" s="658"/>
      <c r="C173" s="658"/>
      <c r="D173" s="657" t="s">
        <v>175</v>
      </c>
      <c r="E173" s="658">
        <v>2013105</v>
      </c>
      <c r="F173" s="658" t="s">
        <v>176</v>
      </c>
      <c r="G173" s="664">
        <v>587.25</v>
      </c>
      <c r="H173" s="664">
        <v>677</v>
      </c>
      <c r="I173" s="664">
        <v>677</v>
      </c>
      <c r="J173" s="664">
        <v>590.02</v>
      </c>
      <c r="K173" s="669">
        <f t="shared" ref="K173:K178" si="12">J173/G173-1</f>
        <v>0.00471690080885478</v>
      </c>
      <c r="L173" s="670"/>
    </row>
    <row r="174" s="508" customFormat="true" ht="15.95" customHeight="true" spans="1:12">
      <c r="A174" s="658">
        <v>2013150</v>
      </c>
      <c r="B174" s="658"/>
      <c r="C174" s="658"/>
      <c r="D174" s="657" t="s">
        <v>175</v>
      </c>
      <c r="E174" s="658">
        <v>2013150</v>
      </c>
      <c r="F174" s="658" t="s">
        <v>63</v>
      </c>
      <c r="G174" s="664">
        <v>3314.111611</v>
      </c>
      <c r="H174" s="664">
        <v>3735.52</v>
      </c>
      <c r="I174" s="664">
        <v>3603</v>
      </c>
      <c r="J174" s="664">
        <v>3561.696</v>
      </c>
      <c r="K174" s="669">
        <f t="shared" si="12"/>
        <v>0.0747061107351463</v>
      </c>
      <c r="L174" s="670"/>
    </row>
    <row r="175" s="508" customFormat="true" ht="15.95" customHeight="true" spans="1:12">
      <c r="A175" s="658">
        <v>2013199</v>
      </c>
      <c r="B175" s="658"/>
      <c r="C175" s="658"/>
      <c r="D175" s="657" t="s">
        <v>175</v>
      </c>
      <c r="E175" s="658">
        <v>2013199</v>
      </c>
      <c r="F175" s="658" t="s">
        <v>177</v>
      </c>
      <c r="G175" s="664">
        <v>9779.72104188651</v>
      </c>
      <c r="H175" s="664">
        <v>25163.40942</v>
      </c>
      <c r="I175" s="664">
        <v>23636</v>
      </c>
      <c r="J175" s="664">
        <v>10638.24242</v>
      </c>
      <c r="K175" s="669">
        <f t="shared" si="12"/>
        <v>0.0877858759402692</v>
      </c>
      <c r="L175" s="670"/>
    </row>
    <row r="176" s="508" customFormat="true" ht="39.95" customHeight="true" spans="1:12">
      <c r="A176" s="658">
        <v>20132</v>
      </c>
      <c r="B176" s="658"/>
      <c r="C176" s="657" t="s">
        <v>51</v>
      </c>
      <c r="D176" s="658"/>
      <c r="E176" s="658">
        <v>20132</v>
      </c>
      <c r="F176" s="658" t="s">
        <v>178</v>
      </c>
      <c r="G176" s="664">
        <v>16622.595647</v>
      </c>
      <c r="H176" s="664">
        <v>22766.755338</v>
      </c>
      <c r="I176" s="664">
        <v>21459</v>
      </c>
      <c r="J176" s="664">
        <v>21957.695131</v>
      </c>
      <c r="K176" s="669">
        <f t="shared" si="12"/>
        <v>0.320954656979993</v>
      </c>
      <c r="L176" s="276" t="s">
        <v>179</v>
      </c>
    </row>
    <row r="177" s="508" customFormat="true" ht="15.95" customHeight="true" spans="1:12">
      <c r="A177" s="658">
        <v>2013201</v>
      </c>
      <c r="B177" s="658"/>
      <c r="C177" s="658"/>
      <c r="D177" s="657" t="s">
        <v>180</v>
      </c>
      <c r="E177" s="658">
        <v>2013201</v>
      </c>
      <c r="F177" s="658" t="s">
        <v>54</v>
      </c>
      <c r="G177" s="664">
        <v>5993.825647</v>
      </c>
      <c r="H177" s="664">
        <v>6658</v>
      </c>
      <c r="I177" s="664">
        <v>6658</v>
      </c>
      <c r="J177" s="664">
        <v>3993.559793</v>
      </c>
      <c r="K177" s="669">
        <f t="shared" si="12"/>
        <v>-0.333721060938962</v>
      </c>
      <c r="L177" s="276"/>
    </row>
    <row r="178" s="508" customFormat="true" ht="15.95" customHeight="true" spans="1:12">
      <c r="A178" s="658">
        <v>2013202</v>
      </c>
      <c r="B178" s="658"/>
      <c r="C178" s="658"/>
      <c r="D178" s="657" t="s">
        <v>180</v>
      </c>
      <c r="E178" s="658">
        <v>2013202</v>
      </c>
      <c r="F178" s="658" t="s">
        <v>55</v>
      </c>
      <c r="G178" s="664">
        <v>2200.94</v>
      </c>
      <c r="H178" s="664">
        <v>2967</v>
      </c>
      <c r="I178" s="664">
        <v>2967</v>
      </c>
      <c r="J178" s="664">
        <v>3862.72</v>
      </c>
      <c r="K178" s="669">
        <f t="shared" si="12"/>
        <v>0.75503194089798</v>
      </c>
      <c r="L178" s="276"/>
    </row>
    <row r="179" s="508" customFormat="true" ht="15.95" customHeight="true" spans="1:12">
      <c r="A179" s="658">
        <v>2013203</v>
      </c>
      <c r="B179" s="658"/>
      <c r="C179" s="658"/>
      <c r="D179" s="657" t="s">
        <v>180</v>
      </c>
      <c r="E179" s="658">
        <v>2013203</v>
      </c>
      <c r="F179" s="658" t="s">
        <v>56</v>
      </c>
      <c r="G179" s="664">
        <v>0</v>
      </c>
      <c r="H179" s="664">
        <v>0</v>
      </c>
      <c r="I179" s="664">
        <v>0</v>
      </c>
      <c r="J179" s="664">
        <v>0</v>
      </c>
      <c r="K179" s="669" t="s">
        <v>71</v>
      </c>
      <c r="L179" s="670"/>
    </row>
    <row r="180" s="508" customFormat="true" ht="15.95" customHeight="true" spans="1:12">
      <c r="A180" s="658">
        <v>2013204</v>
      </c>
      <c r="B180" s="658"/>
      <c r="C180" s="658"/>
      <c r="D180" s="657" t="s">
        <v>180</v>
      </c>
      <c r="E180" s="658">
        <v>2013204</v>
      </c>
      <c r="F180" s="658" t="s">
        <v>181</v>
      </c>
      <c r="G180" s="664">
        <v>4245</v>
      </c>
      <c r="H180" s="664">
        <v>2022</v>
      </c>
      <c r="I180" s="664">
        <v>2022</v>
      </c>
      <c r="J180" s="664">
        <v>4605.53</v>
      </c>
      <c r="K180" s="669">
        <v>0.0849305064782096</v>
      </c>
      <c r="L180" s="670"/>
    </row>
    <row r="181" s="508" customFormat="true" ht="15.95" customHeight="true" spans="1:12">
      <c r="A181" s="658">
        <v>2013250</v>
      </c>
      <c r="B181" s="658"/>
      <c r="C181" s="658"/>
      <c r="D181" s="657" t="s">
        <v>180</v>
      </c>
      <c r="E181" s="658">
        <v>2013250</v>
      </c>
      <c r="F181" s="658" t="s">
        <v>63</v>
      </c>
      <c r="G181" s="664">
        <v>0</v>
      </c>
      <c r="H181" s="664">
        <v>0</v>
      </c>
      <c r="I181" s="664">
        <v>0</v>
      </c>
      <c r="J181" s="664">
        <v>0</v>
      </c>
      <c r="K181" s="669" t="s">
        <v>71</v>
      </c>
      <c r="L181" s="670"/>
    </row>
    <row r="182" s="508" customFormat="true" ht="15.95" customHeight="true" spans="1:12">
      <c r="A182" s="658">
        <v>2013299</v>
      </c>
      <c r="B182" s="658"/>
      <c r="C182" s="658"/>
      <c r="D182" s="657" t="s">
        <v>180</v>
      </c>
      <c r="E182" s="658">
        <v>2013299</v>
      </c>
      <c r="F182" s="658" t="s">
        <v>182</v>
      </c>
      <c r="G182" s="664">
        <v>4182.83</v>
      </c>
      <c r="H182" s="664">
        <v>11119.755338</v>
      </c>
      <c r="I182" s="664">
        <v>9812</v>
      </c>
      <c r="J182" s="664">
        <v>9495.885338</v>
      </c>
      <c r="K182" s="669">
        <f t="shared" ref="K182:K185" si="13">J182/G182-1</f>
        <v>1.27020589839893</v>
      </c>
      <c r="L182" s="276"/>
    </row>
    <row r="183" s="508" customFormat="true" ht="15.95" customHeight="true" spans="1:12">
      <c r="A183" s="658">
        <v>20133</v>
      </c>
      <c r="B183" s="658"/>
      <c r="C183" s="657" t="s">
        <v>51</v>
      </c>
      <c r="D183" s="658"/>
      <c r="E183" s="658">
        <v>20133</v>
      </c>
      <c r="F183" s="658" t="s">
        <v>183</v>
      </c>
      <c r="G183" s="664">
        <v>9703.764</v>
      </c>
      <c r="H183" s="664">
        <v>10688.166</v>
      </c>
      <c r="I183" s="664">
        <v>10358</v>
      </c>
      <c r="J183" s="664">
        <v>9082.8003</v>
      </c>
      <c r="K183" s="669">
        <f t="shared" si="13"/>
        <v>-0.0639920447364547</v>
      </c>
      <c r="L183" s="670"/>
    </row>
    <row r="184" s="508" customFormat="true" ht="15.95" customHeight="true" spans="1:12">
      <c r="A184" s="658">
        <v>2013301</v>
      </c>
      <c r="B184" s="658"/>
      <c r="C184" s="658"/>
      <c r="D184" s="657" t="s">
        <v>184</v>
      </c>
      <c r="E184" s="658">
        <v>2013301</v>
      </c>
      <c r="F184" s="658" t="s">
        <v>54</v>
      </c>
      <c r="G184" s="664">
        <v>2788.072</v>
      </c>
      <c r="H184" s="664">
        <v>4083.166</v>
      </c>
      <c r="I184" s="664">
        <v>3753</v>
      </c>
      <c r="J184" s="664">
        <v>3631.066</v>
      </c>
      <c r="K184" s="669">
        <f t="shared" si="13"/>
        <v>0.302357327931273</v>
      </c>
      <c r="L184" s="276"/>
    </row>
    <row r="185" s="508" customFormat="true" ht="15.95" customHeight="true" spans="1:12">
      <c r="A185" s="658">
        <v>2013302</v>
      </c>
      <c r="B185" s="658"/>
      <c r="C185" s="658"/>
      <c r="D185" s="657" t="s">
        <v>184</v>
      </c>
      <c r="E185" s="658">
        <v>2013302</v>
      </c>
      <c r="F185" s="658" t="s">
        <v>55</v>
      </c>
      <c r="G185" s="664">
        <v>321</v>
      </c>
      <c r="H185" s="664">
        <v>287</v>
      </c>
      <c r="I185" s="664">
        <v>287</v>
      </c>
      <c r="J185" s="664">
        <v>476.0603</v>
      </c>
      <c r="K185" s="669">
        <f t="shared" si="13"/>
        <v>0.483053894080997</v>
      </c>
      <c r="L185" s="276"/>
    </row>
    <row r="186" s="508" customFormat="true" ht="15.95" customHeight="true" spans="1:12">
      <c r="A186" s="658">
        <v>2013303</v>
      </c>
      <c r="B186" s="658"/>
      <c r="C186" s="658"/>
      <c r="D186" s="657" t="s">
        <v>184</v>
      </c>
      <c r="E186" s="658">
        <v>2013303</v>
      </c>
      <c r="F186" s="658" t="s">
        <v>56</v>
      </c>
      <c r="G186" s="664">
        <v>0</v>
      </c>
      <c r="H186" s="664">
        <v>0</v>
      </c>
      <c r="I186" s="664">
        <v>0</v>
      </c>
      <c r="J186" s="664">
        <v>0</v>
      </c>
      <c r="K186" s="669" t="s">
        <v>71</v>
      </c>
      <c r="L186" s="670"/>
    </row>
    <row r="187" s="508" customFormat="true" ht="15.95" customHeight="true" spans="1:12">
      <c r="A187" s="658">
        <v>2013304</v>
      </c>
      <c r="B187" s="658"/>
      <c r="C187" s="658"/>
      <c r="D187" s="657" t="s">
        <v>184</v>
      </c>
      <c r="E187" s="658">
        <v>2013304</v>
      </c>
      <c r="F187" s="658" t="s">
        <v>185</v>
      </c>
      <c r="G187" s="664">
        <v>0</v>
      </c>
      <c r="H187" s="664">
        <v>0</v>
      </c>
      <c r="I187" s="664">
        <v>0</v>
      </c>
      <c r="J187" s="664">
        <v>0</v>
      </c>
      <c r="K187" s="669" t="s">
        <v>71</v>
      </c>
      <c r="L187" s="670"/>
    </row>
    <row r="188" s="508" customFormat="true" ht="15.95" customHeight="true" spans="1:12">
      <c r="A188" s="658">
        <v>2013350</v>
      </c>
      <c r="B188" s="658"/>
      <c r="C188" s="658"/>
      <c r="D188" s="657" t="s">
        <v>184</v>
      </c>
      <c r="E188" s="658">
        <v>2013350</v>
      </c>
      <c r="F188" s="658" t="s">
        <v>63</v>
      </c>
      <c r="G188" s="664">
        <v>0</v>
      </c>
      <c r="H188" s="664">
        <v>0</v>
      </c>
      <c r="I188" s="664">
        <v>0</v>
      </c>
      <c r="J188" s="664">
        <v>0</v>
      </c>
      <c r="K188" s="669" t="s">
        <v>71</v>
      </c>
      <c r="L188" s="670"/>
    </row>
    <row r="189" s="508" customFormat="true" ht="15.95" customHeight="true" spans="1:12">
      <c r="A189" s="658">
        <v>2013399</v>
      </c>
      <c r="B189" s="658"/>
      <c r="C189" s="658"/>
      <c r="D189" s="657" t="s">
        <v>184</v>
      </c>
      <c r="E189" s="658">
        <v>2013399</v>
      </c>
      <c r="F189" s="658" t="s">
        <v>186</v>
      </c>
      <c r="G189" s="664">
        <v>6594.692</v>
      </c>
      <c r="H189" s="664">
        <v>6318</v>
      </c>
      <c r="I189" s="664">
        <v>6318</v>
      </c>
      <c r="J189" s="664">
        <v>4975.674</v>
      </c>
      <c r="K189" s="669">
        <f t="shared" ref="K189:K192" si="14">J189/G189-1</f>
        <v>-0.245503201665825</v>
      </c>
      <c r="L189" s="276"/>
    </row>
    <row r="190" s="508" customFormat="true" ht="15.95" customHeight="true" spans="1:12">
      <c r="A190" s="658">
        <v>20134</v>
      </c>
      <c r="B190" s="658"/>
      <c r="C190" s="657" t="s">
        <v>51</v>
      </c>
      <c r="D190" s="658"/>
      <c r="E190" s="658">
        <v>20134</v>
      </c>
      <c r="F190" s="658" t="s">
        <v>187</v>
      </c>
      <c r="G190" s="664">
        <v>6344.447831</v>
      </c>
      <c r="H190" s="664">
        <v>7107.541</v>
      </c>
      <c r="I190" s="664">
        <v>6798</v>
      </c>
      <c r="J190" s="664">
        <v>7399.463488</v>
      </c>
      <c r="K190" s="669">
        <f t="shared" si="14"/>
        <v>0.166289594477398</v>
      </c>
      <c r="L190" s="670"/>
    </row>
    <row r="191" s="508" customFormat="true" ht="15.95" customHeight="true" spans="1:12">
      <c r="A191" s="658">
        <v>2013401</v>
      </c>
      <c r="B191" s="658"/>
      <c r="C191" s="658"/>
      <c r="D191" s="657" t="s">
        <v>188</v>
      </c>
      <c r="E191" s="658">
        <v>2013401</v>
      </c>
      <c r="F191" s="658" t="s">
        <v>54</v>
      </c>
      <c r="G191" s="664">
        <v>2882.658731</v>
      </c>
      <c r="H191" s="664">
        <v>2718</v>
      </c>
      <c r="I191" s="664">
        <v>2718</v>
      </c>
      <c r="J191" s="664">
        <v>2848.355388</v>
      </c>
      <c r="K191" s="669">
        <f t="shared" si="14"/>
        <v>-0.011899897352088</v>
      </c>
      <c r="L191" s="670"/>
    </row>
    <row r="192" s="508" customFormat="true" ht="15.95" customHeight="true" spans="1:12">
      <c r="A192" s="658">
        <v>2013402</v>
      </c>
      <c r="B192" s="658"/>
      <c r="C192" s="658"/>
      <c r="D192" s="657" t="s">
        <v>188</v>
      </c>
      <c r="E192" s="658">
        <v>2013402</v>
      </c>
      <c r="F192" s="658" t="s">
        <v>55</v>
      </c>
      <c r="G192" s="664">
        <v>852.32</v>
      </c>
      <c r="H192" s="664">
        <v>1502</v>
      </c>
      <c r="I192" s="664">
        <v>1502</v>
      </c>
      <c r="J192" s="664">
        <v>1891.364</v>
      </c>
      <c r="K192" s="669">
        <f t="shared" si="14"/>
        <v>1.21907734184344</v>
      </c>
      <c r="L192" s="276"/>
    </row>
    <row r="193" s="508" customFormat="true" ht="15.95" customHeight="true" spans="1:12">
      <c r="A193" s="658">
        <v>2013403</v>
      </c>
      <c r="B193" s="658"/>
      <c r="C193" s="658"/>
      <c r="D193" s="657" t="s">
        <v>188</v>
      </c>
      <c r="E193" s="658">
        <v>2013403</v>
      </c>
      <c r="F193" s="658" t="s">
        <v>56</v>
      </c>
      <c r="G193" s="664">
        <v>0</v>
      </c>
      <c r="H193" s="664">
        <v>0</v>
      </c>
      <c r="I193" s="664">
        <v>0</v>
      </c>
      <c r="J193" s="664">
        <v>0</v>
      </c>
      <c r="K193" s="669" t="s">
        <v>71</v>
      </c>
      <c r="L193" s="670"/>
    </row>
    <row r="194" s="508" customFormat="true" ht="15.95" customHeight="true" spans="1:12">
      <c r="A194" s="658">
        <v>2013404</v>
      </c>
      <c r="B194" s="658"/>
      <c r="C194" s="658"/>
      <c r="D194" s="657" t="s">
        <v>188</v>
      </c>
      <c r="E194" s="658">
        <v>2013404</v>
      </c>
      <c r="F194" s="658" t="s">
        <v>189</v>
      </c>
      <c r="G194" s="664">
        <v>882.132</v>
      </c>
      <c r="H194" s="664">
        <v>955</v>
      </c>
      <c r="I194" s="664">
        <v>955</v>
      </c>
      <c r="J194" s="664">
        <v>1026.647</v>
      </c>
      <c r="K194" s="669">
        <v>0.163824688368634</v>
      </c>
      <c r="L194" s="670"/>
    </row>
    <row r="195" s="508" customFormat="true" ht="15.95" customHeight="true" spans="1:12">
      <c r="A195" s="658">
        <v>2013405</v>
      </c>
      <c r="B195" s="658"/>
      <c r="C195" s="658"/>
      <c r="D195" s="657" t="s">
        <v>188</v>
      </c>
      <c r="E195" s="658">
        <v>2013405</v>
      </c>
      <c r="F195" s="658" t="s">
        <v>190</v>
      </c>
      <c r="G195" s="664">
        <v>985.3371</v>
      </c>
      <c r="H195" s="664">
        <v>749.27</v>
      </c>
      <c r="I195" s="664">
        <v>696</v>
      </c>
      <c r="J195" s="664">
        <v>577.6861</v>
      </c>
      <c r="K195" s="669">
        <v>-0.41371729532969</v>
      </c>
      <c r="L195" s="276"/>
    </row>
    <row r="196" s="508" customFormat="true" ht="15.95" customHeight="true" spans="1:12">
      <c r="A196" s="658">
        <v>2013450</v>
      </c>
      <c r="B196" s="658"/>
      <c r="C196" s="658"/>
      <c r="D196" s="657" t="s">
        <v>188</v>
      </c>
      <c r="E196" s="658">
        <v>2013450</v>
      </c>
      <c r="F196" s="658" t="s">
        <v>63</v>
      </c>
      <c r="G196" s="664">
        <v>0</v>
      </c>
      <c r="H196" s="664">
        <v>0</v>
      </c>
      <c r="I196" s="664">
        <v>0</v>
      </c>
      <c r="J196" s="664">
        <v>0</v>
      </c>
      <c r="K196" s="669" t="s">
        <v>71</v>
      </c>
      <c r="L196" s="670"/>
    </row>
    <row r="197" s="508" customFormat="true" ht="15.95" customHeight="true" spans="1:12">
      <c r="A197" s="658">
        <v>2013499</v>
      </c>
      <c r="B197" s="658"/>
      <c r="C197" s="658"/>
      <c r="D197" s="657" t="s">
        <v>188</v>
      </c>
      <c r="E197" s="658">
        <v>2013499</v>
      </c>
      <c r="F197" s="658" t="s">
        <v>191</v>
      </c>
      <c r="G197" s="664">
        <v>742</v>
      </c>
      <c r="H197" s="664">
        <v>1183.271</v>
      </c>
      <c r="I197" s="664">
        <v>927</v>
      </c>
      <c r="J197" s="664">
        <v>1055.411</v>
      </c>
      <c r="K197" s="669">
        <v>0.42238679245283</v>
      </c>
      <c r="L197" s="276"/>
    </row>
    <row r="198" s="508" customFormat="true" ht="15.95" customHeight="true" spans="1:12">
      <c r="A198" s="658">
        <v>20135</v>
      </c>
      <c r="B198" s="658"/>
      <c r="C198" s="657" t="s">
        <v>51</v>
      </c>
      <c r="D198" s="658"/>
      <c r="E198" s="658">
        <v>20135</v>
      </c>
      <c r="F198" s="658" t="s">
        <v>192</v>
      </c>
      <c r="G198" s="664">
        <v>0</v>
      </c>
      <c r="H198" s="664">
        <v>0</v>
      </c>
      <c r="I198" s="664">
        <v>0</v>
      </c>
      <c r="J198" s="664">
        <v>0</v>
      </c>
      <c r="K198" s="669" t="s">
        <v>71</v>
      </c>
      <c r="L198" s="670"/>
    </row>
    <row r="199" s="508" customFormat="true" ht="15.95" customHeight="true" spans="1:12">
      <c r="A199" s="658">
        <v>2013501</v>
      </c>
      <c r="B199" s="658"/>
      <c r="C199" s="658"/>
      <c r="D199" s="657" t="s">
        <v>193</v>
      </c>
      <c r="E199" s="658">
        <v>2013501</v>
      </c>
      <c r="F199" s="658" t="s">
        <v>54</v>
      </c>
      <c r="G199" s="664">
        <v>0</v>
      </c>
      <c r="H199" s="664">
        <v>0</v>
      </c>
      <c r="I199" s="664">
        <v>0</v>
      </c>
      <c r="J199" s="664">
        <v>0</v>
      </c>
      <c r="K199" s="669" t="s">
        <v>71</v>
      </c>
      <c r="L199" s="670"/>
    </row>
    <row r="200" s="508" customFormat="true" ht="15.95" customHeight="true" spans="1:12">
      <c r="A200" s="658">
        <v>2013502</v>
      </c>
      <c r="B200" s="658"/>
      <c r="C200" s="658"/>
      <c r="D200" s="657" t="s">
        <v>193</v>
      </c>
      <c r="E200" s="658">
        <v>2013502</v>
      </c>
      <c r="F200" s="658" t="s">
        <v>55</v>
      </c>
      <c r="G200" s="664">
        <v>0</v>
      </c>
      <c r="H200" s="664">
        <v>0</v>
      </c>
      <c r="I200" s="664">
        <v>0</v>
      </c>
      <c r="J200" s="664">
        <v>0</v>
      </c>
      <c r="K200" s="669" t="s">
        <v>71</v>
      </c>
      <c r="L200" s="670"/>
    </row>
    <row r="201" s="508" customFormat="true" ht="15.95" customHeight="true" spans="1:12">
      <c r="A201" s="658">
        <v>2013503</v>
      </c>
      <c r="B201" s="658"/>
      <c r="C201" s="658"/>
      <c r="D201" s="657" t="s">
        <v>193</v>
      </c>
      <c r="E201" s="658">
        <v>2013503</v>
      </c>
      <c r="F201" s="658" t="s">
        <v>56</v>
      </c>
      <c r="G201" s="664">
        <v>0</v>
      </c>
      <c r="H201" s="664">
        <v>0</v>
      </c>
      <c r="I201" s="664">
        <v>0</v>
      </c>
      <c r="J201" s="664">
        <v>0</v>
      </c>
      <c r="K201" s="669" t="s">
        <v>71</v>
      </c>
      <c r="L201" s="670"/>
    </row>
    <row r="202" s="508" customFormat="true" ht="15.95" customHeight="true" spans="1:12">
      <c r="A202" s="658">
        <v>2013550</v>
      </c>
      <c r="B202" s="658"/>
      <c r="C202" s="658"/>
      <c r="D202" s="657" t="s">
        <v>193</v>
      </c>
      <c r="E202" s="658">
        <v>2013550</v>
      </c>
      <c r="F202" s="658" t="s">
        <v>63</v>
      </c>
      <c r="G202" s="664">
        <v>0</v>
      </c>
      <c r="H202" s="664">
        <v>0</v>
      </c>
      <c r="I202" s="664">
        <v>0</v>
      </c>
      <c r="J202" s="664">
        <v>0</v>
      </c>
      <c r="K202" s="669" t="s">
        <v>71</v>
      </c>
      <c r="L202" s="670"/>
    </row>
    <row r="203" s="508" customFormat="true" ht="15.95" customHeight="true" spans="1:12">
      <c r="A203" s="658">
        <v>2013599</v>
      </c>
      <c r="B203" s="658"/>
      <c r="C203" s="658"/>
      <c r="D203" s="657" t="s">
        <v>193</v>
      </c>
      <c r="E203" s="658">
        <v>2013599</v>
      </c>
      <c r="F203" s="658" t="s">
        <v>194</v>
      </c>
      <c r="G203" s="664">
        <v>0</v>
      </c>
      <c r="H203" s="664">
        <v>0</v>
      </c>
      <c r="I203" s="664">
        <v>0</v>
      </c>
      <c r="J203" s="664">
        <v>0</v>
      </c>
      <c r="K203" s="669" t="s">
        <v>71</v>
      </c>
      <c r="L203" s="670"/>
    </row>
    <row r="204" s="508" customFormat="true" ht="15.95" customHeight="true" spans="1:12">
      <c r="A204" s="658">
        <v>20136</v>
      </c>
      <c r="B204" s="658"/>
      <c r="C204" s="657" t="s">
        <v>51</v>
      </c>
      <c r="D204" s="658"/>
      <c r="E204" s="658">
        <v>20136</v>
      </c>
      <c r="F204" s="658" t="s">
        <v>195</v>
      </c>
      <c r="G204" s="664">
        <v>21560.0815292062</v>
      </c>
      <c r="H204" s="664">
        <v>22966.969</v>
      </c>
      <c r="I204" s="664">
        <v>22897</v>
      </c>
      <c r="J204" s="664">
        <v>22839.070217</v>
      </c>
      <c r="K204" s="669">
        <v>0.0593220710256234</v>
      </c>
      <c r="L204" s="670"/>
    </row>
    <row r="205" s="508" customFormat="true" ht="15.95" customHeight="true" spans="1:12">
      <c r="A205" s="658">
        <v>2013601</v>
      </c>
      <c r="B205" s="658"/>
      <c r="C205" s="658"/>
      <c r="D205" s="657" t="s">
        <v>196</v>
      </c>
      <c r="E205" s="658">
        <v>2013601</v>
      </c>
      <c r="F205" s="658" t="s">
        <v>54</v>
      </c>
      <c r="G205" s="664">
        <v>10759.292047</v>
      </c>
      <c r="H205" s="664">
        <v>10471</v>
      </c>
      <c r="I205" s="664">
        <v>10471</v>
      </c>
      <c r="J205" s="664">
        <v>13636.943722</v>
      </c>
      <c r="K205" s="669">
        <v>0.267457344073337</v>
      </c>
      <c r="L205" s="276"/>
    </row>
    <row r="206" s="508" customFormat="true" ht="15.95" customHeight="true" spans="1:12">
      <c r="A206" s="658">
        <v>2013602</v>
      </c>
      <c r="B206" s="658"/>
      <c r="C206" s="658"/>
      <c r="D206" s="657" t="s">
        <v>196</v>
      </c>
      <c r="E206" s="658">
        <v>2013602</v>
      </c>
      <c r="F206" s="658" t="s">
        <v>55</v>
      </c>
      <c r="G206" s="664">
        <v>735.55</v>
      </c>
      <c r="H206" s="664">
        <v>774</v>
      </c>
      <c r="I206" s="664">
        <v>774</v>
      </c>
      <c r="J206" s="664">
        <v>4641.449384</v>
      </c>
      <c r="K206" s="669">
        <v>5.310175221263</v>
      </c>
      <c r="L206" s="276"/>
    </row>
    <row r="207" s="508" customFormat="true" ht="15.95" customHeight="true" spans="1:12">
      <c r="A207" s="658">
        <v>2013603</v>
      </c>
      <c r="B207" s="658"/>
      <c r="C207" s="658"/>
      <c r="D207" s="657" t="s">
        <v>196</v>
      </c>
      <c r="E207" s="658">
        <v>2013603</v>
      </c>
      <c r="F207" s="658" t="s">
        <v>56</v>
      </c>
      <c r="G207" s="664">
        <v>0</v>
      </c>
      <c r="H207" s="664">
        <v>0</v>
      </c>
      <c r="I207" s="664">
        <v>0</v>
      </c>
      <c r="J207" s="664">
        <v>0</v>
      </c>
      <c r="K207" s="669" t="s">
        <v>71</v>
      </c>
      <c r="L207" s="670"/>
    </row>
    <row r="208" s="508" customFormat="true" ht="15.95" customHeight="true" spans="1:12">
      <c r="A208" s="658">
        <v>2013650</v>
      </c>
      <c r="B208" s="658"/>
      <c r="C208" s="658"/>
      <c r="D208" s="657" t="s">
        <v>196</v>
      </c>
      <c r="E208" s="658">
        <v>2013650</v>
      </c>
      <c r="F208" s="658" t="s">
        <v>63</v>
      </c>
      <c r="G208" s="664">
        <v>118.32</v>
      </c>
      <c r="H208" s="664">
        <v>112</v>
      </c>
      <c r="I208" s="664">
        <v>112</v>
      </c>
      <c r="J208" s="664">
        <v>0</v>
      </c>
      <c r="K208" s="669">
        <f t="shared" ref="K208:K212" si="15">J208/G208-1</f>
        <v>-1</v>
      </c>
      <c r="L208" s="276"/>
    </row>
    <row r="209" s="508" customFormat="true" ht="15.95" customHeight="true" spans="1:12">
      <c r="A209" s="658">
        <v>2013699</v>
      </c>
      <c r="B209" s="658"/>
      <c r="C209" s="658"/>
      <c r="D209" s="657" t="s">
        <v>196</v>
      </c>
      <c r="E209" s="658">
        <v>2013699</v>
      </c>
      <c r="F209" s="658" t="s">
        <v>197</v>
      </c>
      <c r="G209" s="664">
        <v>9946.91948220618</v>
      </c>
      <c r="H209" s="664">
        <v>11609.969</v>
      </c>
      <c r="I209" s="664">
        <v>11540</v>
      </c>
      <c r="J209" s="664">
        <v>4560.677111</v>
      </c>
      <c r="K209" s="669">
        <f t="shared" si="15"/>
        <v>-0.541498539406246</v>
      </c>
      <c r="L209" s="276"/>
    </row>
    <row r="210" s="508" customFormat="true" ht="39.95" customHeight="true" spans="1:12">
      <c r="A210" s="658">
        <v>20137</v>
      </c>
      <c r="B210" s="658"/>
      <c r="C210" s="657" t="s">
        <v>51</v>
      </c>
      <c r="D210" s="658"/>
      <c r="E210" s="658">
        <v>20137</v>
      </c>
      <c r="F210" s="658" t="s">
        <v>198</v>
      </c>
      <c r="G210" s="664">
        <v>9331.968389</v>
      </c>
      <c r="H210" s="664">
        <v>10034.52</v>
      </c>
      <c r="I210" s="664">
        <v>9838</v>
      </c>
      <c r="J210" s="664">
        <v>11844.281012</v>
      </c>
      <c r="K210" s="669">
        <f t="shared" si="15"/>
        <v>0.269215723658191</v>
      </c>
      <c r="L210" s="276" t="s">
        <v>199</v>
      </c>
    </row>
    <row r="211" s="508" customFormat="true" ht="15.95" customHeight="true" spans="1:12">
      <c r="A211" s="658">
        <v>2013701</v>
      </c>
      <c r="B211" s="658"/>
      <c r="C211" s="658"/>
      <c r="D211" s="657" t="s">
        <v>200</v>
      </c>
      <c r="E211" s="658">
        <v>2013701</v>
      </c>
      <c r="F211" s="658" t="s">
        <v>54</v>
      </c>
      <c r="G211" s="664">
        <v>1020.243246</v>
      </c>
      <c r="H211" s="664">
        <v>1374</v>
      </c>
      <c r="I211" s="664">
        <v>1374</v>
      </c>
      <c r="J211" s="664">
        <v>1287.650952</v>
      </c>
      <c r="K211" s="669">
        <f t="shared" si="15"/>
        <v>0.262101912508029</v>
      </c>
      <c r="L211" s="276"/>
    </row>
    <row r="212" s="508" customFormat="true" ht="15.95" customHeight="true" spans="1:12">
      <c r="A212" s="658">
        <v>2013702</v>
      </c>
      <c r="B212" s="658"/>
      <c r="C212" s="658"/>
      <c r="D212" s="657" t="s">
        <v>200</v>
      </c>
      <c r="E212" s="658">
        <v>2013702</v>
      </c>
      <c r="F212" s="658" t="s">
        <v>55</v>
      </c>
      <c r="G212" s="664">
        <v>9</v>
      </c>
      <c r="H212" s="664">
        <v>7</v>
      </c>
      <c r="I212" s="664">
        <v>7</v>
      </c>
      <c r="J212" s="664">
        <v>0</v>
      </c>
      <c r="K212" s="669">
        <f t="shared" si="15"/>
        <v>-1</v>
      </c>
      <c r="L212" s="276"/>
    </row>
    <row r="213" s="508" customFormat="true" ht="15.95" customHeight="true" spans="1:12">
      <c r="A213" s="658">
        <v>2013703</v>
      </c>
      <c r="B213" s="658"/>
      <c r="C213" s="658"/>
      <c r="D213" s="657" t="s">
        <v>200</v>
      </c>
      <c r="E213" s="658">
        <v>2013703</v>
      </c>
      <c r="F213" s="658" t="s">
        <v>56</v>
      </c>
      <c r="G213" s="664">
        <v>0</v>
      </c>
      <c r="H213" s="664">
        <v>0</v>
      </c>
      <c r="I213" s="664">
        <v>0</v>
      </c>
      <c r="J213" s="664">
        <v>0</v>
      </c>
      <c r="K213" s="669" t="s">
        <v>71</v>
      </c>
      <c r="L213" s="670"/>
    </row>
    <row r="214" s="508" customFormat="true" ht="15.95" customHeight="true" spans="1:12">
      <c r="A214" s="658">
        <v>2013704</v>
      </c>
      <c r="B214" s="658"/>
      <c r="C214" s="658"/>
      <c r="D214" s="657" t="s">
        <v>200</v>
      </c>
      <c r="E214" s="658">
        <v>2013704</v>
      </c>
      <c r="F214" s="658" t="s">
        <v>201</v>
      </c>
      <c r="G214" s="664">
        <v>0</v>
      </c>
      <c r="H214" s="664">
        <v>0</v>
      </c>
      <c r="I214" s="664">
        <v>0</v>
      </c>
      <c r="J214" s="664">
        <v>0</v>
      </c>
      <c r="K214" s="669" t="s">
        <v>71</v>
      </c>
      <c r="L214" s="670"/>
    </row>
    <row r="215" s="508" customFormat="true" ht="15.95" customHeight="true" spans="1:12">
      <c r="A215" s="658">
        <v>2013750</v>
      </c>
      <c r="B215" s="658"/>
      <c r="C215" s="658"/>
      <c r="D215" s="657" t="s">
        <v>200</v>
      </c>
      <c r="E215" s="658">
        <v>2013750</v>
      </c>
      <c r="F215" s="658" t="s">
        <v>63</v>
      </c>
      <c r="G215" s="664">
        <v>722.42779</v>
      </c>
      <c r="H215" s="664">
        <v>767</v>
      </c>
      <c r="I215" s="664">
        <v>767</v>
      </c>
      <c r="J215" s="664">
        <v>1036.48006</v>
      </c>
      <c r="K215" s="669">
        <f t="shared" ref="K215:K219" si="16">J215/G215-1</f>
        <v>0.43471786986489</v>
      </c>
      <c r="L215" s="276"/>
    </row>
    <row r="216" s="508" customFormat="true" ht="15.95" customHeight="true" spans="1:12">
      <c r="A216" s="658">
        <v>2013799</v>
      </c>
      <c r="B216" s="658"/>
      <c r="C216" s="658"/>
      <c r="D216" s="657" t="s">
        <v>200</v>
      </c>
      <c r="E216" s="658">
        <v>2013799</v>
      </c>
      <c r="F216" s="658" t="s">
        <v>202</v>
      </c>
      <c r="G216" s="664">
        <v>7580.297353</v>
      </c>
      <c r="H216" s="664">
        <v>7886.52</v>
      </c>
      <c r="I216" s="664">
        <v>7690</v>
      </c>
      <c r="J216" s="664">
        <v>9520.15</v>
      </c>
      <c r="K216" s="669">
        <f t="shared" si="16"/>
        <v>0.255907196863759</v>
      </c>
      <c r="L216" s="276"/>
    </row>
    <row r="217" s="508" customFormat="true" ht="39.95" customHeight="true" spans="1:12">
      <c r="A217" s="658">
        <v>20138</v>
      </c>
      <c r="B217" s="658"/>
      <c r="C217" s="657" t="s">
        <v>51</v>
      </c>
      <c r="D217" s="658"/>
      <c r="E217" s="658">
        <v>20138</v>
      </c>
      <c r="F217" s="658" t="s">
        <v>203</v>
      </c>
      <c r="G217" s="664">
        <v>343257.938098835</v>
      </c>
      <c r="H217" s="664">
        <v>342793.445286</v>
      </c>
      <c r="I217" s="664">
        <v>339819</v>
      </c>
      <c r="J217" s="664">
        <f>267228.385815+7301</f>
        <v>274529.385815</v>
      </c>
      <c r="K217" s="669">
        <f t="shared" si="16"/>
        <v>-0.200224218162278</v>
      </c>
      <c r="L217" s="276" t="s">
        <v>204</v>
      </c>
    </row>
    <row r="218" s="508" customFormat="true" ht="15.95" customHeight="true" spans="1:12">
      <c r="A218" s="658">
        <v>2013801</v>
      </c>
      <c r="B218" s="658"/>
      <c r="C218" s="658"/>
      <c r="D218" s="657" t="s">
        <v>205</v>
      </c>
      <c r="E218" s="658">
        <v>2013801</v>
      </c>
      <c r="F218" s="658" t="s">
        <v>54</v>
      </c>
      <c r="G218" s="664">
        <v>93468.832326</v>
      </c>
      <c r="H218" s="664">
        <v>90684</v>
      </c>
      <c r="I218" s="664">
        <v>90684</v>
      </c>
      <c r="J218" s="664">
        <v>97848.626841</v>
      </c>
      <c r="K218" s="669">
        <f t="shared" si="16"/>
        <v>0.0468583420377413</v>
      </c>
      <c r="L218" s="670"/>
    </row>
    <row r="219" s="508" customFormat="true" ht="15.95" customHeight="true" spans="1:12">
      <c r="A219" s="658">
        <v>2013802</v>
      </c>
      <c r="B219" s="658"/>
      <c r="C219" s="658"/>
      <c r="D219" s="657" t="s">
        <v>205</v>
      </c>
      <c r="E219" s="658">
        <v>2013802</v>
      </c>
      <c r="F219" s="658" t="s">
        <v>55</v>
      </c>
      <c r="G219" s="664">
        <v>27877.288402</v>
      </c>
      <c r="H219" s="664">
        <v>54767.859851</v>
      </c>
      <c r="I219" s="664">
        <v>54406</v>
      </c>
      <c r="J219" s="664">
        <v>32128.367295</v>
      </c>
      <c r="K219" s="669">
        <f t="shared" si="16"/>
        <v>0.152492553497241</v>
      </c>
      <c r="L219" s="670"/>
    </row>
    <row r="220" s="508" customFormat="true" ht="15.95" customHeight="true" spans="1:12">
      <c r="A220" s="658">
        <v>2013803</v>
      </c>
      <c r="B220" s="658"/>
      <c r="C220" s="658"/>
      <c r="D220" s="657" t="s">
        <v>205</v>
      </c>
      <c r="E220" s="658">
        <v>2013803</v>
      </c>
      <c r="F220" s="658" t="s">
        <v>56</v>
      </c>
      <c r="G220" s="664">
        <v>0</v>
      </c>
      <c r="H220" s="664">
        <v>0</v>
      </c>
      <c r="I220" s="664">
        <v>0</v>
      </c>
      <c r="J220" s="664">
        <v>0</v>
      </c>
      <c r="K220" s="669"/>
      <c r="L220" s="670"/>
    </row>
    <row r="221" s="508" customFormat="true" ht="15.95" customHeight="true" spans="1:12">
      <c r="A221" s="658">
        <v>2013804</v>
      </c>
      <c r="B221" s="658"/>
      <c r="C221" s="658"/>
      <c r="D221" s="657" t="s">
        <v>205</v>
      </c>
      <c r="E221" s="658">
        <v>2013804</v>
      </c>
      <c r="F221" s="658" t="s">
        <v>206</v>
      </c>
      <c r="G221" s="664">
        <v>8218.0473</v>
      </c>
      <c r="H221" s="664">
        <v>8792</v>
      </c>
      <c r="I221" s="664">
        <v>8792</v>
      </c>
      <c r="J221" s="664">
        <v>9099.139391</v>
      </c>
      <c r="K221" s="669">
        <f t="shared" ref="K221:K234" si="17">J221/G221-1</f>
        <v>0.107214288119271</v>
      </c>
      <c r="L221" s="670"/>
    </row>
    <row r="222" s="508" customFormat="true" ht="15.95" customHeight="true" spans="1:12">
      <c r="A222" s="658">
        <v>2013805</v>
      </c>
      <c r="B222" s="658"/>
      <c r="C222" s="658"/>
      <c r="D222" s="657" t="s">
        <v>205</v>
      </c>
      <c r="E222" s="658">
        <v>2013805</v>
      </c>
      <c r="F222" s="658" t="s">
        <v>207</v>
      </c>
      <c r="G222" s="664">
        <v>6794.82875</v>
      </c>
      <c r="H222" s="664">
        <v>6950</v>
      </c>
      <c r="I222" s="664">
        <v>6950</v>
      </c>
      <c r="J222" s="664">
        <v>9838.82920000001</v>
      </c>
      <c r="K222" s="669">
        <f t="shared" si="17"/>
        <v>0.447987809847306</v>
      </c>
      <c r="L222" s="276"/>
    </row>
    <row r="223" s="508" customFormat="true" ht="15.95" customHeight="true" spans="1:12">
      <c r="A223" s="658">
        <v>2013808</v>
      </c>
      <c r="B223" s="658"/>
      <c r="C223" s="658"/>
      <c r="D223" s="657" t="s">
        <v>205</v>
      </c>
      <c r="E223" s="658">
        <v>2013808</v>
      </c>
      <c r="F223" s="658" t="s">
        <v>104</v>
      </c>
      <c r="G223" s="664">
        <v>4386.65661</v>
      </c>
      <c r="H223" s="664">
        <v>11265</v>
      </c>
      <c r="I223" s="664">
        <v>11265</v>
      </c>
      <c r="J223" s="664">
        <v>3830.1048</v>
      </c>
      <c r="K223" s="669">
        <f t="shared" si="17"/>
        <v>-0.126873803782877</v>
      </c>
      <c r="L223" s="670"/>
    </row>
    <row r="224" s="508" customFormat="true" ht="15.95" customHeight="true" spans="1:12">
      <c r="A224" s="658">
        <v>2013810</v>
      </c>
      <c r="B224" s="658"/>
      <c r="C224" s="658"/>
      <c r="D224" s="657" t="s">
        <v>205</v>
      </c>
      <c r="E224" s="658">
        <v>2013810</v>
      </c>
      <c r="F224" s="658" t="s">
        <v>208</v>
      </c>
      <c r="G224" s="664">
        <v>34859.3404478348</v>
      </c>
      <c r="H224" s="664">
        <v>42004.22504</v>
      </c>
      <c r="I224" s="664">
        <v>40291</v>
      </c>
      <c r="J224" s="664">
        <v>24769.61014</v>
      </c>
      <c r="K224" s="669">
        <f t="shared" si="17"/>
        <v>-0.289441228038538</v>
      </c>
      <c r="L224" s="276"/>
    </row>
    <row r="225" s="508" customFormat="true" ht="15.95" customHeight="true" spans="1:12">
      <c r="A225" s="658">
        <v>2013812</v>
      </c>
      <c r="B225" s="658"/>
      <c r="C225" s="658"/>
      <c r="D225" s="657" t="s">
        <v>205</v>
      </c>
      <c r="E225" s="658">
        <v>2013812</v>
      </c>
      <c r="F225" s="658" t="s">
        <v>209</v>
      </c>
      <c r="G225" s="664">
        <v>5022.378</v>
      </c>
      <c r="H225" s="664">
        <v>38025.82</v>
      </c>
      <c r="I225" s="664">
        <v>38001</v>
      </c>
      <c r="J225" s="664">
        <v>5764.9964</v>
      </c>
      <c r="K225" s="669">
        <f t="shared" si="17"/>
        <v>0.14786190923901</v>
      </c>
      <c r="L225" s="670"/>
    </row>
    <row r="226" s="508" customFormat="true" ht="15.95" customHeight="true" spans="1:12">
      <c r="A226" s="658">
        <v>2013813</v>
      </c>
      <c r="B226" s="658"/>
      <c r="C226" s="658"/>
      <c r="D226" s="657" t="s">
        <v>205</v>
      </c>
      <c r="E226" s="658">
        <v>2013813</v>
      </c>
      <c r="F226" s="658" t="s">
        <v>210</v>
      </c>
      <c r="G226" s="664">
        <v>17515.782095</v>
      </c>
      <c r="H226" s="664">
        <v>21101</v>
      </c>
      <c r="I226" s="664">
        <v>21100</v>
      </c>
      <c r="J226" s="664">
        <f>16471.27+7301</f>
        <v>23772.27</v>
      </c>
      <c r="K226" s="669">
        <f t="shared" si="17"/>
        <v>0.357191467161832</v>
      </c>
      <c r="L226" s="670"/>
    </row>
    <row r="227" s="508" customFormat="true" ht="15.95" customHeight="true" spans="1:12">
      <c r="A227" s="658">
        <v>2013814</v>
      </c>
      <c r="B227" s="658"/>
      <c r="C227" s="658"/>
      <c r="D227" s="657" t="s">
        <v>205</v>
      </c>
      <c r="E227" s="658">
        <v>2013814</v>
      </c>
      <c r="F227" s="658" t="s">
        <v>211</v>
      </c>
      <c r="G227" s="664">
        <v>266.33</v>
      </c>
      <c r="H227" s="664">
        <v>262</v>
      </c>
      <c r="I227" s="664">
        <v>262</v>
      </c>
      <c r="J227" s="664">
        <v>300</v>
      </c>
      <c r="K227" s="669">
        <f t="shared" si="17"/>
        <v>0.126422107911238</v>
      </c>
      <c r="L227" s="670"/>
    </row>
    <row r="228" s="508" customFormat="true" ht="15.95" customHeight="true" spans="1:12">
      <c r="A228" s="658">
        <v>2013815</v>
      </c>
      <c r="B228" s="658"/>
      <c r="C228" s="658"/>
      <c r="D228" s="657" t="s">
        <v>205</v>
      </c>
      <c r="E228" s="658">
        <v>2013815</v>
      </c>
      <c r="F228" s="658" t="s">
        <v>212</v>
      </c>
      <c r="G228" s="664">
        <v>17022.617814</v>
      </c>
      <c r="H228" s="664">
        <v>16796</v>
      </c>
      <c r="I228" s="664">
        <v>16796</v>
      </c>
      <c r="J228" s="664">
        <v>20731.488849</v>
      </c>
      <c r="K228" s="669">
        <f t="shared" si="17"/>
        <v>0.217879005187422</v>
      </c>
      <c r="L228" s="276"/>
    </row>
    <row r="229" s="508" customFormat="true" ht="15.95" customHeight="true" spans="1:12">
      <c r="A229" s="658">
        <v>2013816</v>
      </c>
      <c r="B229" s="658"/>
      <c r="C229" s="658"/>
      <c r="D229" s="657" t="s">
        <v>205</v>
      </c>
      <c r="E229" s="658">
        <v>2013816</v>
      </c>
      <c r="F229" s="658" t="s">
        <v>213</v>
      </c>
      <c r="G229" s="664">
        <v>103812.21614</v>
      </c>
      <c r="H229" s="664">
        <v>30385.97</v>
      </c>
      <c r="I229" s="664">
        <v>29586</v>
      </c>
      <c r="J229" s="664">
        <v>24363.01</v>
      </c>
      <c r="K229" s="669">
        <f t="shared" si="17"/>
        <v>-0.765316540712855</v>
      </c>
      <c r="L229" s="276"/>
    </row>
    <row r="230" s="508" customFormat="true" ht="15.95" customHeight="true" spans="1:12">
      <c r="A230" s="658">
        <v>2013850</v>
      </c>
      <c r="B230" s="658"/>
      <c r="C230" s="658"/>
      <c r="D230" s="657" t="s">
        <v>205</v>
      </c>
      <c r="E230" s="658">
        <v>2013850</v>
      </c>
      <c r="F230" s="658" t="s">
        <v>63</v>
      </c>
      <c r="G230" s="664">
        <v>21347.903114</v>
      </c>
      <c r="H230" s="664">
        <v>19855</v>
      </c>
      <c r="I230" s="664">
        <v>19855</v>
      </c>
      <c r="J230" s="664">
        <v>21487.682504</v>
      </c>
      <c r="K230" s="669">
        <f t="shared" si="17"/>
        <v>0.00654768710788889</v>
      </c>
      <c r="L230" s="670"/>
    </row>
    <row r="231" s="508" customFormat="true" ht="15.95" customHeight="true" spans="1:12">
      <c r="A231" s="658">
        <v>2013899</v>
      </c>
      <c r="B231" s="658"/>
      <c r="C231" s="658"/>
      <c r="D231" s="657" t="s">
        <v>205</v>
      </c>
      <c r="E231" s="658">
        <v>2013899</v>
      </c>
      <c r="F231" s="658" t="s">
        <v>214</v>
      </c>
      <c r="G231" s="664">
        <v>2665.7171</v>
      </c>
      <c r="H231" s="664">
        <v>1904.570395</v>
      </c>
      <c r="I231" s="664">
        <v>1831</v>
      </c>
      <c r="J231" s="664">
        <v>595.260395</v>
      </c>
      <c r="K231" s="669">
        <f t="shared" si="17"/>
        <v>-0.776697836765949</v>
      </c>
      <c r="L231" s="276"/>
    </row>
    <row r="232" s="508" customFormat="true" ht="15.95" customHeight="true" spans="1:12">
      <c r="A232" s="658">
        <v>20199</v>
      </c>
      <c r="B232" s="658"/>
      <c r="C232" s="657" t="s">
        <v>51</v>
      </c>
      <c r="D232" s="658"/>
      <c r="E232" s="658">
        <v>20199</v>
      </c>
      <c r="F232" s="658" t="s">
        <v>215</v>
      </c>
      <c r="G232" s="664">
        <v>276014.519377649</v>
      </c>
      <c r="H232" s="664">
        <v>175787.257964</v>
      </c>
      <c r="I232" s="664">
        <v>171755</v>
      </c>
      <c r="J232" s="664">
        <v>257859.090393</v>
      </c>
      <c r="K232" s="669">
        <f t="shared" si="17"/>
        <v>-0.065777079501417</v>
      </c>
      <c r="L232" s="670"/>
    </row>
    <row r="233" s="508" customFormat="true" ht="15.95" customHeight="true" spans="1:12">
      <c r="A233" s="658">
        <v>2019901</v>
      </c>
      <c r="B233" s="658"/>
      <c r="C233" s="658"/>
      <c r="D233" s="657" t="s">
        <v>216</v>
      </c>
      <c r="E233" s="658">
        <v>2019901</v>
      </c>
      <c r="F233" s="658" t="s">
        <v>217</v>
      </c>
      <c r="G233" s="664">
        <v>3420</v>
      </c>
      <c r="H233" s="664">
        <v>1504</v>
      </c>
      <c r="I233" s="664">
        <v>1504</v>
      </c>
      <c r="J233" s="664">
        <v>2326</v>
      </c>
      <c r="K233" s="669">
        <f t="shared" si="17"/>
        <v>-0.319883040935673</v>
      </c>
      <c r="L233" s="276"/>
    </row>
    <row r="234" s="508" customFormat="true" ht="15.95" customHeight="true" spans="1:12">
      <c r="A234" s="658">
        <v>2019999</v>
      </c>
      <c r="B234" s="658"/>
      <c r="C234" s="658"/>
      <c r="D234" s="657" t="s">
        <v>216</v>
      </c>
      <c r="E234" s="658">
        <v>2019999</v>
      </c>
      <c r="F234" s="658" t="s">
        <v>218</v>
      </c>
      <c r="G234" s="664">
        <v>272594.519377649</v>
      </c>
      <c r="H234" s="664">
        <v>174283.257964</v>
      </c>
      <c r="I234" s="664">
        <v>170251</v>
      </c>
      <c r="J234" s="664">
        <v>255533.090393</v>
      </c>
      <c r="K234" s="669">
        <f t="shared" si="17"/>
        <v>-0.0625890389271265</v>
      </c>
      <c r="L234" s="670"/>
    </row>
    <row r="235" s="508" customFormat="true" ht="15.95" customHeight="true" spans="1:12">
      <c r="A235" s="671">
        <v>202</v>
      </c>
      <c r="B235" s="671"/>
      <c r="C235" s="671"/>
      <c r="D235" s="671"/>
      <c r="E235" s="658">
        <v>202</v>
      </c>
      <c r="F235" s="658" t="s">
        <v>219</v>
      </c>
      <c r="G235" s="664">
        <v>0</v>
      </c>
      <c r="H235" s="664">
        <v>0</v>
      </c>
      <c r="I235" s="664">
        <v>0</v>
      </c>
      <c r="J235" s="664">
        <v>0</v>
      </c>
      <c r="K235" s="669" t="s">
        <v>71</v>
      </c>
      <c r="L235" s="670"/>
    </row>
    <row r="236" s="508" customFormat="true" ht="15.95" customHeight="true" spans="1:12">
      <c r="A236" s="658">
        <v>20205</v>
      </c>
      <c r="B236" s="658" t="s">
        <v>220</v>
      </c>
      <c r="C236" s="657" t="s">
        <v>221</v>
      </c>
      <c r="D236" s="658"/>
      <c r="E236" s="658">
        <v>20205</v>
      </c>
      <c r="F236" s="658" t="s">
        <v>222</v>
      </c>
      <c r="G236" s="664">
        <v>0</v>
      </c>
      <c r="H236" s="664">
        <v>0</v>
      </c>
      <c r="I236" s="664">
        <v>0</v>
      </c>
      <c r="J236" s="664">
        <v>0</v>
      </c>
      <c r="K236" s="669" t="s">
        <v>71</v>
      </c>
      <c r="L236" s="670"/>
    </row>
    <row r="237" s="508" customFormat="true" ht="15.95" customHeight="true" spans="1:12">
      <c r="A237" s="658">
        <v>20299</v>
      </c>
      <c r="B237" s="658" t="s">
        <v>220</v>
      </c>
      <c r="C237" s="657" t="s">
        <v>221</v>
      </c>
      <c r="D237" s="658"/>
      <c r="E237" s="658">
        <v>20299</v>
      </c>
      <c r="F237" s="658" t="s">
        <v>223</v>
      </c>
      <c r="G237" s="664">
        <v>0</v>
      </c>
      <c r="H237" s="664">
        <v>0</v>
      </c>
      <c r="I237" s="664">
        <v>0</v>
      </c>
      <c r="J237" s="664">
        <v>0</v>
      </c>
      <c r="K237" s="669" t="s">
        <v>71</v>
      </c>
      <c r="L237" s="670"/>
    </row>
    <row r="238" s="508" customFormat="true" ht="39.95" customHeight="true" spans="1:12">
      <c r="A238" s="671">
        <v>203</v>
      </c>
      <c r="B238" s="671"/>
      <c r="C238" s="671"/>
      <c r="D238" s="671"/>
      <c r="E238" s="658">
        <v>203</v>
      </c>
      <c r="F238" s="658" t="s">
        <v>224</v>
      </c>
      <c r="G238" s="664">
        <v>33124.502714</v>
      </c>
      <c r="H238" s="664">
        <v>36706.6423777</v>
      </c>
      <c r="I238" s="664">
        <v>33424</v>
      </c>
      <c r="J238" s="664">
        <v>54940.1410287</v>
      </c>
      <c r="K238" s="669">
        <f t="shared" ref="K238:K241" si="18">J238/G238-1</f>
        <v>0.658595194713057</v>
      </c>
      <c r="L238" s="276" t="s">
        <v>225</v>
      </c>
    </row>
    <row r="239" s="508" customFormat="true" ht="39.95" customHeight="true" spans="1:12">
      <c r="A239" s="658">
        <v>20301</v>
      </c>
      <c r="B239" s="671" t="s">
        <v>226</v>
      </c>
      <c r="C239" s="657" t="s">
        <v>227</v>
      </c>
      <c r="D239" s="658"/>
      <c r="E239" s="658">
        <v>20301</v>
      </c>
      <c r="F239" s="658" t="s">
        <v>228</v>
      </c>
      <c r="G239" s="664">
        <v>1410.596367</v>
      </c>
      <c r="H239" s="664">
        <v>831</v>
      </c>
      <c r="I239" s="664">
        <v>831</v>
      </c>
      <c r="J239" s="664">
        <v>0</v>
      </c>
      <c r="K239" s="669">
        <f t="shared" si="18"/>
        <v>-1</v>
      </c>
      <c r="L239" s="276" t="s">
        <v>229</v>
      </c>
    </row>
    <row r="240" s="508" customFormat="true" ht="15.95" customHeight="true" spans="1:12">
      <c r="A240" s="658">
        <v>2030101</v>
      </c>
      <c r="B240" s="671" t="s">
        <v>226</v>
      </c>
      <c r="C240" s="658"/>
      <c r="D240" s="657" t="s">
        <v>230</v>
      </c>
      <c r="E240" s="658">
        <v>2030101</v>
      </c>
      <c r="F240" s="658" t="s">
        <v>231</v>
      </c>
      <c r="G240" s="664">
        <v>1410.596367</v>
      </c>
      <c r="H240" s="664">
        <v>831</v>
      </c>
      <c r="I240" s="673">
        <v>831</v>
      </c>
      <c r="J240" s="664">
        <v>0</v>
      </c>
      <c r="K240" s="669">
        <f t="shared" si="18"/>
        <v>-1</v>
      </c>
      <c r="L240" s="276"/>
    </row>
    <row r="241" s="508" customFormat="true" ht="39.95" customHeight="true" spans="1:12">
      <c r="A241" s="658">
        <v>20306</v>
      </c>
      <c r="B241" s="658"/>
      <c r="C241" s="657" t="s">
        <v>227</v>
      </c>
      <c r="D241" s="658"/>
      <c r="E241" s="658">
        <v>20306</v>
      </c>
      <c r="F241" s="658" t="s">
        <v>232</v>
      </c>
      <c r="G241" s="664">
        <v>1644.601994</v>
      </c>
      <c r="H241" s="664">
        <v>3890</v>
      </c>
      <c r="I241" s="664">
        <v>1434</v>
      </c>
      <c r="J241" s="664">
        <v>3358.871911</v>
      </c>
      <c r="K241" s="669">
        <f t="shared" si="18"/>
        <v>1.04236157030952</v>
      </c>
      <c r="L241" s="276" t="s">
        <v>233</v>
      </c>
    </row>
    <row r="242" s="508" customFormat="true" ht="15.95" customHeight="true" spans="1:12">
      <c r="A242" s="658">
        <v>2030601</v>
      </c>
      <c r="B242" s="658"/>
      <c r="C242" s="658"/>
      <c r="D242" s="657" t="s">
        <v>234</v>
      </c>
      <c r="E242" s="658">
        <v>2030601</v>
      </c>
      <c r="F242" s="658" t="s">
        <v>235</v>
      </c>
      <c r="G242" s="664">
        <v>0</v>
      </c>
      <c r="H242" s="664">
        <v>0</v>
      </c>
      <c r="I242" s="664">
        <v>0</v>
      </c>
      <c r="J242" s="664">
        <v>0</v>
      </c>
      <c r="K242" s="669" t="s">
        <v>71</v>
      </c>
      <c r="L242" s="670"/>
    </row>
    <row r="243" s="508" customFormat="true" ht="15.95" customHeight="true" spans="1:12">
      <c r="A243" s="658">
        <v>2030602</v>
      </c>
      <c r="B243" s="658"/>
      <c r="C243" s="658"/>
      <c r="D243" s="657" t="s">
        <v>234</v>
      </c>
      <c r="E243" s="658">
        <v>2030602</v>
      </c>
      <c r="F243" s="658" t="s">
        <v>236</v>
      </c>
      <c r="G243" s="664">
        <v>0</v>
      </c>
      <c r="H243" s="664">
        <v>0</v>
      </c>
      <c r="I243" s="664">
        <v>0</v>
      </c>
      <c r="J243" s="664">
        <v>0</v>
      </c>
      <c r="K243" s="669" t="s">
        <v>71</v>
      </c>
      <c r="L243" s="670"/>
    </row>
    <row r="244" s="508" customFormat="true" ht="15.95" customHeight="true" spans="1:12">
      <c r="A244" s="658">
        <v>2030603</v>
      </c>
      <c r="B244" s="658"/>
      <c r="C244" s="658"/>
      <c r="D244" s="657" t="s">
        <v>234</v>
      </c>
      <c r="E244" s="658">
        <v>2030603</v>
      </c>
      <c r="F244" s="658" t="s">
        <v>237</v>
      </c>
      <c r="G244" s="664">
        <v>0</v>
      </c>
      <c r="H244" s="664">
        <v>0</v>
      </c>
      <c r="I244" s="664">
        <v>0</v>
      </c>
      <c r="J244" s="664">
        <v>0</v>
      </c>
      <c r="K244" s="669" t="s">
        <v>71</v>
      </c>
      <c r="L244" s="670"/>
    </row>
    <row r="245" s="508" customFormat="true" ht="15.95" customHeight="true" spans="1:12">
      <c r="A245" s="658">
        <v>2030604</v>
      </c>
      <c r="B245" s="658"/>
      <c r="C245" s="658"/>
      <c r="D245" s="657" t="s">
        <v>234</v>
      </c>
      <c r="E245" s="658">
        <v>2030604</v>
      </c>
      <c r="F245" s="658" t="s">
        <v>238</v>
      </c>
      <c r="G245" s="664">
        <v>0</v>
      </c>
      <c r="H245" s="664">
        <v>0</v>
      </c>
      <c r="I245" s="664">
        <v>0</v>
      </c>
      <c r="J245" s="664">
        <v>0</v>
      </c>
      <c r="K245" s="669" t="s">
        <v>71</v>
      </c>
      <c r="L245" s="670"/>
    </row>
    <row r="246" s="508" customFormat="true" ht="15.95" customHeight="true" spans="1:12">
      <c r="A246" s="658">
        <v>2030605</v>
      </c>
      <c r="B246" s="658"/>
      <c r="C246" s="658"/>
      <c r="D246" s="657" t="s">
        <v>234</v>
      </c>
      <c r="E246" s="658">
        <v>2030605</v>
      </c>
      <c r="F246" s="658" t="s">
        <v>239</v>
      </c>
      <c r="G246" s="664">
        <v>0</v>
      </c>
      <c r="H246" s="664">
        <v>0</v>
      </c>
      <c r="I246" s="664">
        <v>0</v>
      </c>
      <c r="J246" s="664">
        <v>0</v>
      </c>
      <c r="K246" s="669" t="s">
        <v>71</v>
      </c>
      <c r="L246" s="670"/>
    </row>
    <row r="247" s="508" customFormat="true" ht="15.95" customHeight="true" spans="1:12">
      <c r="A247" s="658">
        <v>2030606</v>
      </c>
      <c r="B247" s="658"/>
      <c r="C247" s="658"/>
      <c r="D247" s="657" t="s">
        <v>234</v>
      </c>
      <c r="E247" s="658">
        <v>2030606</v>
      </c>
      <c r="F247" s="658" t="s">
        <v>240</v>
      </c>
      <c r="G247" s="664">
        <v>0</v>
      </c>
      <c r="H247" s="664">
        <v>327</v>
      </c>
      <c r="I247" s="664">
        <v>327</v>
      </c>
      <c r="J247" s="664">
        <v>0</v>
      </c>
      <c r="K247" s="669" t="s">
        <v>71</v>
      </c>
      <c r="L247" s="670"/>
    </row>
    <row r="248" s="508" customFormat="true" ht="15.95" customHeight="true" spans="1:12">
      <c r="A248" s="658">
        <v>2030607</v>
      </c>
      <c r="B248" s="658"/>
      <c r="C248" s="658"/>
      <c r="D248" s="657" t="s">
        <v>234</v>
      </c>
      <c r="E248" s="658">
        <v>2030607</v>
      </c>
      <c r="F248" s="658" t="s">
        <v>241</v>
      </c>
      <c r="G248" s="664">
        <v>1644.601994</v>
      </c>
      <c r="H248" s="664">
        <v>1064</v>
      </c>
      <c r="I248" s="664">
        <v>1064</v>
      </c>
      <c r="J248" s="664">
        <v>902.871911</v>
      </c>
      <c r="K248" s="669">
        <v>-0.451008867620283</v>
      </c>
      <c r="L248" s="276"/>
    </row>
    <row r="249" s="508" customFormat="true" ht="15.95" customHeight="true" spans="1:12">
      <c r="A249" s="658">
        <v>2030608</v>
      </c>
      <c r="B249" s="658"/>
      <c r="C249" s="658"/>
      <c r="D249" s="657" t="s">
        <v>234</v>
      </c>
      <c r="E249" s="658">
        <v>2030608</v>
      </c>
      <c r="F249" s="658" t="s">
        <v>242</v>
      </c>
      <c r="G249" s="664">
        <v>0</v>
      </c>
      <c r="H249" s="664">
        <v>33</v>
      </c>
      <c r="I249" s="664">
        <v>33</v>
      </c>
      <c r="J249" s="664">
        <v>0</v>
      </c>
      <c r="K249" s="669" t="s">
        <v>71</v>
      </c>
      <c r="L249" s="670"/>
    </row>
    <row r="250" s="508" customFormat="true" ht="15.95" customHeight="true" spans="1:12">
      <c r="A250" s="658">
        <v>2030699</v>
      </c>
      <c r="B250" s="658"/>
      <c r="C250" s="658"/>
      <c r="D250" s="657" t="s">
        <v>234</v>
      </c>
      <c r="E250" s="658">
        <v>2030699</v>
      </c>
      <c r="F250" s="658" t="s">
        <v>243</v>
      </c>
      <c r="G250" s="664">
        <v>0</v>
      </c>
      <c r="H250" s="664">
        <v>2466</v>
      </c>
      <c r="I250" s="664">
        <v>10</v>
      </c>
      <c r="J250" s="664">
        <v>2456</v>
      </c>
      <c r="K250" s="669" t="s">
        <v>71</v>
      </c>
      <c r="L250" s="670"/>
    </row>
    <row r="251" s="508" customFormat="true" ht="39.95" customHeight="true" spans="1:12">
      <c r="A251" s="658">
        <v>20399</v>
      </c>
      <c r="B251" s="658" t="s">
        <v>220</v>
      </c>
      <c r="C251" s="657" t="s">
        <v>227</v>
      </c>
      <c r="D251" s="658"/>
      <c r="E251" s="658">
        <v>20399</v>
      </c>
      <c r="F251" s="658" t="s">
        <v>244</v>
      </c>
      <c r="G251" s="664">
        <v>30069.304353</v>
      </c>
      <c r="H251" s="664">
        <v>31985.6423777</v>
      </c>
      <c r="I251" s="664">
        <v>31159</v>
      </c>
      <c r="J251" s="664">
        <v>51581.2691177</v>
      </c>
      <c r="K251" s="669">
        <f t="shared" ref="K251:K254" si="19">J251/G251-1</f>
        <v>0.715412784817343</v>
      </c>
      <c r="L251" s="276" t="s">
        <v>225</v>
      </c>
    </row>
    <row r="252" s="508" customFormat="true" ht="15.95" customHeight="true" spans="1:12">
      <c r="A252" s="671">
        <v>2039999</v>
      </c>
      <c r="B252" s="671" t="s">
        <v>226</v>
      </c>
      <c r="C252" s="672"/>
      <c r="D252" s="671">
        <v>20399</v>
      </c>
      <c r="E252" s="658">
        <v>2039999</v>
      </c>
      <c r="F252" s="658" t="s">
        <v>245</v>
      </c>
      <c r="G252" s="664">
        <v>30069.304353</v>
      </c>
      <c r="H252" s="664">
        <v>31985.6423777</v>
      </c>
      <c r="I252" s="664">
        <v>31159</v>
      </c>
      <c r="J252" s="664">
        <v>51581.2691177</v>
      </c>
      <c r="K252" s="669">
        <f t="shared" si="19"/>
        <v>0.715412784817343</v>
      </c>
      <c r="L252" s="276"/>
    </row>
    <row r="253" s="508" customFormat="true" ht="15.95" customHeight="true" spans="1:12">
      <c r="A253" s="671">
        <v>204</v>
      </c>
      <c r="B253" s="671"/>
      <c r="C253" s="671"/>
      <c r="D253" s="671"/>
      <c r="E253" s="658">
        <v>204</v>
      </c>
      <c r="F253" s="658" t="s">
        <v>246</v>
      </c>
      <c r="G253" s="664">
        <v>1368410.13185352</v>
      </c>
      <c r="H253" s="664">
        <v>1249287.57420487</v>
      </c>
      <c r="I253" s="664">
        <v>1210879</v>
      </c>
      <c r="J253" s="664">
        <v>1309663.07254487</v>
      </c>
      <c r="K253" s="669">
        <f t="shared" si="19"/>
        <v>-0.0429308859538161</v>
      </c>
      <c r="L253" s="670"/>
    </row>
    <row r="254" s="508" customFormat="true" ht="39.95" customHeight="true" spans="1:12">
      <c r="A254" s="658">
        <v>20401</v>
      </c>
      <c r="B254" s="658"/>
      <c r="C254" s="657" t="s">
        <v>247</v>
      </c>
      <c r="D254" s="658"/>
      <c r="E254" s="658">
        <v>20401</v>
      </c>
      <c r="F254" s="658" t="s">
        <v>248</v>
      </c>
      <c r="G254" s="664">
        <v>1563.71024164943</v>
      </c>
      <c r="H254" s="664">
        <v>1025</v>
      </c>
      <c r="I254" s="664">
        <v>1025</v>
      </c>
      <c r="J254" s="664">
        <v>0</v>
      </c>
      <c r="K254" s="669">
        <f t="shared" si="19"/>
        <v>-1</v>
      </c>
      <c r="L254" s="276" t="s">
        <v>249</v>
      </c>
    </row>
    <row r="255" s="508" customFormat="true" ht="15.95" customHeight="true" spans="1:12">
      <c r="A255" s="658">
        <v>2040101</v>
      </c>
      <c r="B255" s="658"/>
      <c r="C255" s="658"/>
      <c r="D255" s="657" t="s">
        <v>250</v>
      </c>
      <c r="E255" s="658">
        <v>2040101</v>
      </c>
      <c r="F255" s="658" t="s">
        <v>251</v>
      </c>
      <c r="G255" s="664">
        <v>0</v>
      </c>
      <c r="H255" s="664">
        <v>0</v>
      </c>
      <c r="I255" s="664">
        <v>0</v>
      </c>
      <c r="J255" s="664">
        <v>0</v>
      </c>
      <c r="K255" s="669" t="s">
        <v>71</v>
      </c>
      <c r="L255" s="670"/>
    </row>
    <row r="256" s="508" customFormat="true" ht="15.95" customHeight="true" spans="1:12">
      <c r="A256" s="658">
        <v>2040199</v>
      </c>
      <c r="B256" s="658"/>
      <c r="C256" s="658"/>
      <c r="D256" s="657" t="s">
        <v>250</v>
      </c>
      <c r="E256" s="658">
        <v>2040199</v>
      </c>
      <c r="F256" s="658" t="s">
        <v>252</v>
      </c>
      <c r="G256" s="664">
        <v>1563.71024164943</v>
      </c>
      <c r="H256" s="664">
        <v>1025</v>
      </c>
      <c r="I256" s="664">
        <v>1025</v>
      </c>
      <c r="J256" s="664">
        <v>0</v>
      </c>
      <c r="K256" s="669">
        <v>-1</v>
      </c>
      <c r="L256" s="276"/>
    </row>
    <row r="257" s="508" customFormat="true" ht="15.95" customHeight="true" spans="1:12">
      <c r="A257" s="658">
        <v>20402</v>
      </c>
      <c r="B257" s="658"/>
      <c r="C257" s="657" t="s">
        <v>247</v>
      </c>
      <c r="D257" s="658"/>
      <c r="E257" s="658">
        <v>20402</v>
      </c>
      <c r="F257" s="658" t="s">
        <v>253</v>
      </c>
      <c r="G257" s="664">
        <v>670626.402203236</v>
      </c>
      <c r="H257" s="664">
        <v>714053.591860667</v>
      </c>
      <c r="I257" s="664">
        <v>696789</v>
      </c>
      <c r="J257" s="664">
        <v>654886.902611667</v>
      </c>
      <c r="K257" s="669">
        <v>-0.023469847801786</v>
      </c>
      <c r="L257" s="670"/>
    </row>
    <row r="258" s="508" customFormat="true" ht="15.95" customHeight="true" spans="1:12">
      <c r="A258" s="658">
        <v>2040201</v>
      </c>
      <c r="B258" s="658"/>
      <c r="C258" s="658"/>
      <c r="D258" s="657" t="s">
        <v>254</v>
      </c>
      <c r="E258" s="658">
        <v>2040201</v>
      </c>
      <c r="F258" s="658" t="s">
        <v>54</v>
      </c>
      <c r="G258" s="664">
        <v>244894.9747</v>
      </c>
      <c r="H258" s="664">
        <v>277480.6503</v>
      </c>
      <c r="I258" s="664">
        <v>277475</v>
      </c>
      <c r="J258" s="664">
        <v>252753.770545</v>
      </c>
      <c r="K258" s="669">
        <v>0.0320904741088589</v>
      </c>
      <c r="L258" s="670"/>
    </row>
    <row r="259" s="508" customFormat="true" ht="15.95" customHeight="true" spans="1:12">
      <c r="A259" s="658">
        <v>2040202</v>
      </c>
      <c r="B259" s="658"/>
      <c r="C259" s="658"/>
      <c r="D259" s="657" t="s">
        <v>254</v>
      </c>
      <c r="E259" s="658">
        <v>2040202</v>
      </c>
      <c r="F259" s="658" t="s">
        <v>55</v>
      </c>
      <c r="G259" s="664">
        <v>317166.776989</v>
      </c>
      <c r="H259" s="664">
        <v>284052.254346</v>
      </c>
      <c r="I259" s="664">
        <v>278147</v>
      </c>
      <c r="J259" s="664">
        <v>288761.81842</v>
      </c>
      <c r="K259" s="669">
        <v>-0.0895584299170942</v>
      </c>
      <c r="L259" s="670"/>
    </row>
    <row r="260" s="508" customFormat="true" ht="15.95" customHeight="true" spans="1:12">
      <c r="A260" s="658">
        <v>2040203</v>
      </c>
      <c r="B260" s="658"/>
      <c r="C260" s="658"/>
      <c r="D260" s="657" t="s">
        <v>254</v>
      </c>
      <c r="E260" s="658">
        <v>2040203</v>
      </c>
      <c r="F260" s="658" t="s">
        <v>56</v>
      </c>
      <c r="G260" s="664">
        <v>0</v>
      </c>
      <c r="H260" s="664">
        <v>0</v>
      </c>
      <c r="I260" s="664">
        <v>0</v>
      </c>
      <c r="J260" s="664">
        <v>0</v>
      </c>
      <c r="K260" s="669" t="s">
        <v>71</v>
      </c>
      <c r="L260" s="670"/>
    </row>
    <row r="261" s="508" customFormat="true" ht="15.95" customHeight="true" spans="1:12">
      <c r="A261" s="658">
        <v>2040219</v>
      </c>
      <c r="B261" s="658"/>
      <c r="C261" s="658"/>
      <c r="D261" s="657" t="s">
        <v>254</v>
      </c>
      <c r="E261" s="658">
        <v>2040219</v>
      </c>
      <c r="F261" s="658" t="s">
        <v>104</v>
      </c>
      <c r="G261" s="664">
        <v>16750.842754</v>
      </c>
      <c r="H261" s="664">
        <v>15521</v>
      </c>
      <c r="I261" s="664">
        <v>15521</v>
      </c>
      <c r="J261" s="664">
        <v>36794.413632</v>
      </c>
      <c r="K261" s="669">
        <v>1.19657089331901</v>
      </c>
      <c r="L261" s="276"/>
    </row>
    <row r="262" s="508" customFormat="true" ht="15.95" customHeight="true" spans="1:12">
      <c r="A262" s="658">
        <v>2040220</v>
      </c>
      <c r="B262" s="658"/>
      <c r="C262" s="658"/>
      <c r="D262" s="657" t="s">
        <v>254</v>
      </c>
      <c r="E262" s="658">
        <v>2040220</v>
      </c>
      <c r="F262" s="658" t="s">
        <v>255</v>
      </c>
      <c r="G262" s="664">
        <v>10792.9658</v>
      </c>
      <c r="H262" s="664">
        <v>9747.04226666667</v>
      </c>
      <c r="I262" s="664">
        <v>9453</v>
      </c>
      <c r="J262" s="664">
        <v>8096.43066666667</v>
      </c>
      <c r="K262" s="669">
        <v>-0.249841904746268</v>
      </c>
      <c r="L262" s="276"/>
    </row>
    <row r="263" s="508" customFormat="true" ht="15.95" customHeight="true" spans="1:12">
      <c r="A263" s="658">
        <v>2040221</v>
      </c>
      <c r="B263" s="658"/>
      <c r="C263" s="658"/>
      <c r="D263" s="657" t="s">
        <v>254</v>
      </c>
      <c r="E263" s="658">
        <v>2040221</v>
      </c>
      <c r="F263" s="658" t="s">
        <v>256</v>
      </c>
      <c r="G263" s="664">
        <v>4606.0756</v>
      </c>
      <c r="H263" s="664">
        <v>4323</v>
      </c>
      <c r="I263" s="664">
        <v>4323</v>
      </c>
      <c r="J263" s="664">
        <v>5041.5</v>
      </c>
      <c r="K263" s="669">
        <v>0.0945326212188093</v>
      </c>
      <c r="L263" s="670"/>
    </row>
    <row r="264" s="508" customFormat="true" ht="15.95" customHeight="true" spans="1:12">
      <c r="A264" s="658">
        <v>2040222</v>
      </c>
      <c r="B264" s="658"/>
      <c r="C264" s="658"/>
      <c r="D264" s="657" t="s">
        <v>254</v>
      </c>
      <c r="E264" s="658">
        <v>2040222</v>
      </c>
      <c r="F264" s="658" t="s">
        <v>257</v>
      </c>
      <c r="G264" s="664">
        <v>0</v>
      </c>
      <c r="H264" s="664">
        <v>0</v>
      </c>
      <c r="I264" s="664">
        <v>0</v>
      </c>
      <c r="J264" s="664">
        <v>0</v>
      </c>
      <c r="K264" s="669" t="s">
        <v>71</v>
      </c>
      <c r="L264" s="670"/>
    </row>
    <row r="265" s="508" customFormat="true" ht="15.95" customHeight="true" spans="1:12">
      <c r="A265" s="658">
        <v>2040223</v>
      </c>
      <c r="B265" s="658"/>
      <c r="C265" s="658"/>
      <c r="D265" s="657" t="s">
        <v>254</v>
      </c>
      <c r="E265" s="658">
        <v>2040223</v>
      </c>
      <c r="F265" s="658" t="s">
        <v>258</v>
      </c>
      <c r="G265" s="664">
        <v>2626</v>
      </c>
      <c r="H265" s="664">
        <v>5251</v>
      </c>
      <c r="I265" s="664">
        <v>5251</v>
      </c>
      <c r="J265" s="664">
        <v>0</v>
      </c>
      <c r="K265" s="669">
        <v>-1</v>
      </c>
      <c r="L265" s="276"/>
    </row>
    <row r="266" s="508" customFormat="true" ht="15.95" customHeight="true" spans="1:12">
      <c r="A266" s="658">
        <v>2040250</v>
      </c>
      <c r="B266" s="658"/>
      <c r="C266" s="658"/>
      <c r="D266" s="657" t="s">
        <v>254</v>
      </c>
      <c r="E266" s="658">
        <v>2040250</v>
      </c>
      <c r="F266" s="658" t="s">
        <v>63</v>
      </c>
      <c r="G266" s="664">
        <v>0</v>
      </c>
      <c r="H266" s="664">
        <v>0</v>
      </c>
      <c r="I266" s="664">
        <v>0</v>
      </c>
      <c r="J266" s="664">
        <v>0</v>
      </c>
      <c r="K266" s="669" t="s">
        <v>71</v>
      </c>
      <c r="L266" s="670"/>
    </row>
    <row r="267" s="508" customFormat="true" ht="15.95" customHeight="true" spans="1:12">
      <c r="A267" s="658">
        <v>2040299</v>
      </c>
      <c r="B267" s="658"/>
      <c r="C267" s="658"/>
      <c r="D267" s="657" t="s">
        <v>254</v>
      </c>
      <c r="E267" s="658">
        <v>2040299</v>
      </c>
      <c r="F267" s="658" t="s">
        <v>259</v>
      </c>
      <c r="G267" s="664">
        <v>73788.7663602363</v>
      </c>
      <c r="H267" s="664">
        <v>117678.644948</v>
      </c>
      <c r="I267" s="664">
        <v>106619</v>
      </c>
      <c r="J267" s="664">
        <v>63438.969348</v>
      </c>
      <c r="K267" s="669">
        <v>-0.140262502312461</v>
      </c>
      <c r="L267" s="670"/>
    </row>
    <row r="268" s="508" customFormat="true" ht="15.95" customHeight="true" spans="1:12">
      <c r="A268" s="658">
        <v>20403</v>
      </c>
      <c r="B268" s="658"/>
      <c r="C268" s="657" t="s">
        <v>247</v>
      </c>
      <c r="D268" s="658"/>
      <c r="E268" s="658">
        <v>20403</v>
      </c>
      <c r="F268" s="658" t="s">
        <v>260</v>
      </c>
      <c r="G268" s="664">
        <v>19778.061194</v>
      </c>
      <c r="H268" s="664">
        <v>22154</v>
      </c>
      <c r="I268" s="664">
        <v>22154</v>
      </c>
      <c r="J268" s="664">
        <v>20277.454392</v>
      </c>
      <c r="K268" s="669">
        <v>0.0252498560451161</v>
      </c>
      <c r="L268" s="670"/>
    </row>
    <row r="269" s="508" customFormat="true" ht="15.95" customHeight="true" spans="1:12">
      <c r="A269" s="658">
        <v>2040301</v>
      </c>
      <c r="B269" s="658"/>
      <c r="C269" s="658"/>
      <c r="D269" s="657" t="s">
        <v>261</v>
      </c>
      <c r="E269" s="658">
        <v>2040301</v>
      </c>
      <c r="F269" s="658" t="s">
        <v>54</v>
      </c>
      <c r="G269" s="664">
        <v>15022.480394</v>
      </c>
      <c r="H269" s="664">
        <v>14048</v>
      </c>
      <c r="I269" s="664">
        <v>14048</v>
      </c>
      <c r="J269" s="664">
        <v>15553.323592</v>
      </c>
      <c r="K269" s="669">
        <v>0.0353365878388512</v>
      </c>
      <c r="L269" s="670"/>
    </row>
    <row r="270" s="508" customFormat="true" ht="15.95" customHeight="true" spans="1:12">
      <c r="A270" s="658">
        <v>2040302</v>
      </c>
      <c r="B270" s="658"/>
      <c r="C270" s="658"/>
      <c r="D270" s="657" t="s">
        <v>261</v>
      </c>
      <c r="E270" s="658">
        <v>2040302</v>
      </c>
      <c r="F270" s="658" t="s">
        <v>55</v>
      </c>
      <c r="G270" s="664">
        <v>698.8</v>
      </c>
      <c r="H270" s="664">
        <v>649</v>
      </c>
      <c r="I270" s="664">
        <v>649</v>
      </c>
      <c r="J270" s="664">
        <v>934.45</v>
      </c>
      <c r="K270" s="669">
        <v>0.337220950200344</v>
      </c>
      <c r="L270" s="276"/>
    </row>
    <row r="271" s="508" customFormat="true" ht="15.95" customHeight="true" spans="1:12">
      <c r="A271" s="658">
        <v>2040303</v>
      </c>
      <c r="B271" s="658"/>
      <c r="C271" s="658"/>
      <c r="D271" s="657" t="s">
        <v>261</v>
      </c>
      <c r="E271" s="658">
        <v>2040303</v>
      </c>
      <c r="F271" s="658" t="s">
        <v>56</v>
      </c>
      <c r="G271" s="664">
        <v>0</v>
      </c>
      <c r="H271" s="664">
        <v>0</v>
      </c>
      <c r="I271" s="664">
        <v>0</v>
      </c>
      <c r="J271" s="664">
        <v>0</v>
      </c>
      <c r="K271" s="669" t="s">
        <v>71</v>
      </c>
      <c r="L271" s="670"/>
    </row>
    <row r="272" s="508" customFormat="true" ht="15.95" customHeight="true" spans="1:12">
      <c r="A272" s="658">
        <v>2040304</v>
      </c>
      <c r="B272" s="658"/>
      <c r="C272" s="658"/>
      <c r="D272" s="657" t="s">
        <v>261</v>
      </c>
      <c r="E272" s="658">
        <v>2040304</v>
      </c>
      <c r="F272" s="658" t="s">
        <v>262</v>
      </c>
      <c r="G272" s="664">
        <v>2115.5808</v>
      </c>
      <c r="H272" s="664">
        <v>2116</v>
      </c>
      <c r="I272" s="664">
        <v>2116</v>
      </c>
      <c r="J272" s="664">
        <v>1804.6808</v>
      </c>
      <c r="K272" s="669">
        <v>-0.146957280005566</v>
      </c>
      <c r="L272" s="670"/>
    </row>
    <row r="273" s="508" customFormat="true" ht="15.95" customHeight="true" spans="1:12">
      <c r="A273" s="658">
        <v>2040350</v>
      </c>
      <c r="B273" s="658"/>
      <c r="C273" s="658"/>
      <c r="D273" s="657" t="s">
        <v>261</v>
      </c>
      <c r="E273" s="658">
        <v>2040350</v>
      </c>
      <c r="F273" s="658" t="s">
        <v>63</v>
      </c>
      <c r="G273" s="664">
        <v>0</v>
      </c>
      <c r="H273" s="664">
        <v>0</v>
      </c>
      <c r="I273" s="664">
        <v>0</v>
      </c>
      <c r="J273" s="664">
        <v>0</v>
      </c>
      <c r="K273" s="669" t="s">
        <v>71</v>
      </c>
      <c r="L273" s="670"/>
    </row>
    <row r="274" s="508" customFormat="true" ht="15.95" customHeight="true" spans="1:12">
      <c r="A274" s="658">
        <v>2040399</v>
      </c>
      <c r="B274" s="658"/>
      <c r="C274" s="658"/>
      <c r="D274" s="657" t="s">
        <v>261</v>
      </c>
      <c r="E274" s="658">
        <v>2040399</v>
      </c>
      <c r="F274" s="658" t="s">
        <v>263</v>
      </c>
      <c r="G274" s="664">
        <v>1941.2</v>
      </c>
      <c r="H274" s="664">
        <v>5341</v>
      </c>
      <c r="I274" s="664">
        <v>5341</v>
      </c>
      <c r="J274" s="664">
        <v>1985</v>
      </c>
      <c r="K274" s="669">
        <v>0.0225633628683288</v>
      </c>
      <c r="L274" s="670"/>
    </row>
    <row r="275" s="508" customFormat="true" ht="15.95" customHeight="true" spans="1:12">
      <c r="A275" s="658">
        <v>20404</v>
      </c>
      <c r="B275" s="658"/>
      <c r="C275" s="657" t="s">
        <v>247</v>
      </c>
      <c r="D275" s="658"/>
      <c r="E275" s="658">
        <v>20404</v>
      </c>
      <c r="F275" s="658" t="s">
        <v>264</v>
      </c>
      <c r="G275" s="664">
        <v>129488.238266536</v>
      </c>
      <c r="H275" s="664">
        <v>111401.6738362</v>
      </c>
      <c r="I275" s="664">
        <v>110392</v>
      </c>
      <c r="J275" s="664">
        <v>109498.7477682</v>
      </c>
      <c r="K275" s="669">
        <v>-0.154373020792746</v>
      </c>
      <c r="L275" s="670"/>
    </row>
    <row r="276" s="508" customFormat="true" ht="15.95" customHeight="true" spans="1:12">
      <c r="A276" s="658">
        <v>2040401</v>
      </c>
      <c r="B276" s="658"/>
      <c r="C276" s="658"/>
      <c r="D276" s="657" t="s">
        <v>265</v>
      </c>
      <c r="E276" s="658">
        <v>2040401</v>
      </c>
      <c r="F276" s="658" t="s">
        <v>54</v>
      </c>
      <c r="G276" s="664">
        <v>46702.222403</v>
      </c>
      <c r="H276" s="664">
        <v>41474</v>
      </c>
      <c r="I276" s="664">
        <v>41474</v>
      </c>
      <c r="J276" s="664">
        <v>46706.450986</v>
      </c>
      <c r="K276" s="669">
        <v>9.05435069773485e-5</v>
      </c>
      <c r="L276" s="670"/>
    </row>
    <row r="277" s="508" customFormat="true" ht="15.95" customHeight="true" spans="1:12">
      <c r="A277" s="658">
        <v>2040402</v>
      </c>
      <c r="B277" s="658"/>
      <c r="C277" s="658"/>
      <c r="D277" s="657" t="s">
        <v>265</v>
      </c>
      <c r="E277" s="658">
        <v>2040402</v>
      </c>
      <c r="F277" s="658" t="s">
        <v>55</v>
      </c>
      <c r="G277" s="664">
        <v>47066.372828</v>
      </c>
      <c r="H277" s="664">
        <v>20218.77755</v>
      </c>
      <c r="I277" s="664">
        <v>19925</v>
      </c>
      <c r="J277" s="664">
        <v>27419.47173</v>
      </c>
      <c r="K277" s="669">
        <v>-0.417429683179494</v>
      </c>
      <c r="L277" s="276"/>
    </row>
    <row r="278" s="508" customFormat="true" ht="15.95" customHeight="true" spans="1:12">
      <c r="A278" s="658">
        <v>2040403</v>
      </c>
      <c r="B278" s="658"/>
      <c r="C278" s="658"/>
      <c r="D278" s="657" t="s">
        <v>265</v>
      </c>
      <c r="E278" s="658">
        <v>2040403</v>
      </c>
      <c r="F278" s="658" t="s">
        <v>56</v>
      </c>
      <c r="G278" s="664">
        <v>0</v>
      </c>
      <c r="H278" s="664">
        <v>0</v>
      </c>
      <c r="I278" s="664">
        <v>0</v>
      </c>
      <c r="J278" s="664">
        <v>147</v>
      </c>
      <c r="K278" s="669" t="s">
        <v>71</v>
      </c>
      <c r="L278" s="670"/>
    </row>
    <row r="279" s="508" customFormat="true" ht="15.95" customHeight="true" spans="1:12">
      <c r="A279" s="658">
        <v>2040409</v>
      </c>
      <c r="B279" s="658"/>
      <c r="C279" s="658"/>
      <c r="D279" s="657" t="s">
        <v>265</v>
      </c>
      <c r="E279" s="658">
        <v>2040409</v>
      </c>
      <c r="F279" s="658" t="s">
        <v>266</v>
      </c>
      <c r="G279" s="664">
        <v>1327.853607</v>
      </c>
      <c r="H279" s="664">
        <v>1260</v>
      </c>
      <c r="I279" s="664">
        <v>1260</v>
      </c>
      <c r="J279" s="664">
        <v>1501.68</v>
      </c>
      <c r="K279" s="669">
        <v>0.130907798934796</v>
      </c>
      <c r="L279" s="670"/>
    </row>
    <row r="280" s="508" customFormat="true" ht="15.95" customHeight="true" spans="1:12">
      <c r="A280" s="658">
        <v>2040410</v>
      </c>
      <c r="B280" s="658"/>
      <c r="C280" s="658"/>
      <c r="D280" s="657" t="s">
        <v>265</v>
      </c>
      <c r="E280" s="658">
        <v>2040410</v>
      </c>
      <c r="F280" s="658" t="s">
        <v>267</v>
      </c>
      <c r="G280" s="664">
        <v>6254.8656</v>
      </c>
      <c r="H280" s="664">
        <v>2984.12</v>
      </c>
      <c r="I280" s="664">
        <v>2903</v>
      </c>
      <c r="J280" s="664">
        <v>5139.408506</v>
      </c>
      <c r="K280" s="669">
        <v>-0.178334302498842</v>
      </c>
      <c r="L280" s="670"/>
    </row>
    <row r="281" s="508" customFormat="true" ht="15.95" customHeight="true" spans="1:12">
      <c r="A281" s="658">
        <v>2040450</v>
      </c>
      <c r="B281" s="658"/>
      <c r="C281" s="658"/>
      <c r="D281" s="657" t="s">
        <v>265</v>
      </c>
      <c r="E281" s="658">
        <v>2040450</v>
      </c>
      <c r="F281" s="658" t="s">
        <v>63</v>
      </c>
      <c r="G281" s="664">
        <v>0</v>
      </c>
      <c r="H281" s="664">
        <v>0</v>
      </c>
      <c r="I281" s="664">
        <v>0</v>
      </c>
      <c r="J281" s="664">
        <v>0</v>
      </c>
      <c r="K281" s="669" t="s">
        <v>71</v>
      </c>
      <c r="L281" s="670"/>
    </row>
    <row r="282" s="508" customFormat="true" ht="15.95" customHeight="true" spans="1:12">
      <c r="A282" s="658">
        <v>2040499</v>
      </c>
      <c r="B282" s="658"/>
      <c r="C282" s="658"/>
      <c r="D282" s="657" t="s">
        <v>265</v>
      </c>
      <c r="E282" s="658">
        <v>2040499</v>
      </c>
      <c r="F282" s="658" t="s">
        <v>268</v>
      </c>
      <c r="G282" s="664">
        <v>28136.9238285359</v>
      </c>
      <c r="H282" s="664">
        <v>45464.7762862</v>
      </c>
      <c r="I282" s="664">
        <v>44830</v>
      </c>
      <c r="J282" s="664">
        <v>28584.7365462</v>
      </c>
      <c r="K282" s="669">
        <f t="shared" ref="K282:K289" si="20">J282/G282-1</f>
        <v>0.0159154824597401</v>
      </c>
      <c r="L282" s="670"/>
    </row>
    <row r="283" s="508" customFormat="true" ht="15.95" customHeight="true" spans="1:12">
      <c r="A283" s="658">
        <v>20405</v>
      </c>
      <c r="B283" s="658"/>
      <c r="C283" s="657" t="s">
        <v>247</v>
      </c>
      <c r="D283" s="658"/>
      <c r="E283" s="658">
        <v>20405</v>
      </c>
      <c r="F283" s="658" t="s">
        <v>269</v>
      </c>
      <c r="G283" s="664">
        <v>228253.844395495</v>
      </c>
      <c r="H283" s="664">
        <v>246750.974011</v>
      </c>
      <c r="I283" s="664">
        <v>229401</v>
      </c>
      <c r="J283" s="664">
        <v>254027.791753</v>
      </c>
      <c r="K283" s="669">
        <f t="shared" si="20"/>
        <v>0.112917911309509</v>
      </c>
      <c r="L283" s="670"/>
    </row>
    <row r="284" s="508" customFormat="true" ht="15.95" customHeight="true" spans="1:12">
      <c r="A284" s="658">
        <v>2040501</v>
      </c>
      <c r="B284" s="658"/>
      <c r="C284" s="658"/>
      <c r="D284" s="657" t="s">
        <v>270</v>
      </c>
      <c r="E284" s="658">
        <v>2040501</v>
      </c>
      <c r="F284" s="658" t="s">
        <v>54</v>
      </c>
      <c r="G284" s="664">
        <v>91259.078966</v>
      </c>
      <c r="H284" s="664">
        <v>78388.00522</v>
      </c>
      <c r="I284" s="664">
        <v>78105</v>
      </c>
      <c r="J284" s="664">
        <v>86191.472962</v>
      </c>
      <c r="K284" s="669">
        <f t="shared" si="20"/>
        <v>-0.055529883288522</v>
      </c>
      <c r="L284" s="670"/>
    </row>
    <row r="285" s="508" customFormat="true" ht="15.95" customHeight="true" spans="1:12">
      <c r="A285" s="658">
        <v>2040502</v>
      </c>
      <c r="B285" s="658"/>
      <c r="C285" s="658"/>
      <c r="D285" s="657" t="s">
        <v>270</v>
      </c>
      <c r="E285" s="658">
        <v>2040502</v>
      </c>
      <c r="F285" s="658" t="s">
        <v>55</v>
      </c>
      <c r="G285" s="664">
        <v>48689.123712</v>
      </c>
      <c r="H285" s="664">
        <v>43071.157675</v>
      </c>
      <c r="I285" s="664">
        <v>40933</v>
      </c>
      <c r="J285" s="664">
        <v>62516.710075</v>
      </c>
      <c r="K285" s="669">
        <f t="shared" si="20"/>
        <v>0.283997437390561</v>
      </c>
      <c r="L285" s="276"/>
    </row>
    <row r="286" s="508" customFormat="true" ht="15.95" customHeight="true" spans="1:12">
      <c r="A286" s="658">
        <v>2040503</v>
      </c>
      <c r="B286" s="658"/>
      <c r="C286" s="658"/>
      <c r="D286" s="657" t="s">
        <v>270</v>
      </c>
      <c r="E286" s="658">
        <v>2040503</v>
      </c>
      <c r="F286" s="658" t="s">
        <v>56</v>
      </c>
      <c r="G286" s="664">
        <v>1111</v>
      </c>
      <c r="H286" s="664">
        <v>1122.94</v>
      </c>
      <c r="I286" s="664">
        <v>1101</v>
      </c>
      <c r="J286" s="664">
        <v>1037.14</v>
      </c>
      <c r="K286" s="669">
        <f t="shared" si="20"/>
        <v>-0.0664806480648064</v>
      </c>
      <c r="L286" s="670"/>
    </row>
    <row r="287" s="508" customFormat="true" ht="15.95" customHeight="true" spans="1:12">
      <c r="A287" s="658">
        <v>2040504</v>
      </c>
      <c r="B287" s="658"/>
      <c r="C287" s="658"/>
      <c r="D287" s="657" t="s">
        <v>270</v>
      </c>
      <c r="E287" s="658">
        <v>2040504</v>
      </c>
      <c r="F287" s="658" t="s">
        <v>271</v>
      </c>
      <c r="G287" s="664">
        <v>28151.95054</v>
      </c>
      <c r="H287" s="664">
        <v>27547.403229</v>
      </c>
      <c r="I287" s="664">
        <v>25597</v>
      </c>
      <c r="J287" s="664">
        <v>33712.833229</v>
      </c>
      <c r="K287" s="669">
        <f t="shared" si="20"/>
        <v>0.197530991008909</v>
      </c>
      <c r="L287" s="670"/>
    </row>
    <row r="288" s="508" customFormat="true" ht="15.95" customHeight="true" spans="1:12">
      <c r="A288" s="658">
        <v>2040505</v>
      </c>
      <c r="B288" s="658"/>
      <c r="C288" s="658"/>
      <c r="D288" s="657" t="s">
        <v>270</v>
      </c>
      <c r="E288" s="658">
        <v>2040505</v>
      </c>
      <c r="F288" s="658" t="s">
        <v>272</v>
      </c>
      <c r="G288" s="664">
        <v>14926.12</v>
      </c>
      <c r="H288" s="664">
        <v>13024.335662</v>
      </c>
      <c r="I288" s="664">
        <v>12597</v>
      </c>
      <c r="J288" s="664">
        <v>15867.145662</v>
      </c>
      <c r="K288" s="669">
        <f t="shared" si="20"/>
        <v>0.0630455645539496</v>
      </c>
      <c r="L288" s="670"/>
    </row>
    <row r="289" s="508" customFormat="true" ht="15.95" customHeight="true" spans="1:12">
      <c r="A289" s="658">
        <v>2040506</v>
      </c>
      <c r="B289" s="658"/>
      <c r="C289" s="658"/>
      <c r="D289" s="657" t="s">
        <v>270</v>
      </c>
      <c r="E289" s="658">
        <v>2040506</v>
      </c>
      <c r="F289" s="658" t="s">
        <v>273</v>
      </c>
      <c r="G289" s="664">
        <v>21794.1062321236</v>
      </c>
      <c r="H289" s="664">
        <v>32713.019789</v>
      </c>
      <c r="I289" s="664">
        <v>24856</v>
      </c>
      <c r="J289" s="664">
        <v>16396.819789</v>
      </c>
      <c r="K289" s="669">
        <f t="shared" si="20"/>
        <v>-0.247648900378774</v>
      </c>
      <c r="L289" s="276"/>
    </row>
    <row r="290" s="508" customFormat="true" ht="15.95" customHeight="true" spans="1:12">
      <c r="A290" s="658">
        <v>2040550</v>
      </c>
      <c r="B290" s="658"/>
      <c r="C290" s="658"/>
      <c r="D290" s="657" t="s">
        <v>270</v>
      </c>
      <c r="E290" s="658">
        <v>2040550</v>
      </c>
      <c r="F290" s="658" t="s">
        <v>63</v>
      </c>
      <c r="G290" s="664">
        <v>0</v>
      </c>
      <c r="H290" s="664">
        <v>0</v>
      </c>
      <c r="I290" s="664">
        <v>0</v>
      </c>
      <c r="J290" s="664">
        <v>0</v>
      </c>
      <c r="K290" s="669" t="s">
        <v>71</v>
      </c>
      <c r="L290" s="670"/>
    </row>
    <row r="291" s="508" customFormat="true" ht="15.95" customHeight="true" spans="1:12">
      <c r="A291" s="658">
        <v>2040599</v>
      </c>
      <c r="B291" s="658"/>
      <c r="C291" s="658"/>
      <c r="D291" s="657" t="s">
        <v>270</v>
      </c>
      <c r="E291" s="658">
        <v>2040599</v>
      </c>
      <c r="F291" s="658" t="s">
        <v>274</v>
      </c>
      <c r="G291" s="664">
        <v>22322.4649453711</v>
      </c>
      <c r="H291" s="664">
        <v>50884.112436</v>
      </c>
      <c r="I291" s="664">
        <v>46212</v>
      </c>
      <c r="J291" s="664">
        <v>38305.670036</v>
      </c>
      <c r="K291" s="669">
        <f t="shared" ref="K291:K302" si="21">J291/G291-1</f>
        <v>0.716014343834517</v>
      </c>
      <c r="L291" s="276"/>
    </row>
    <row r="292" s="508" customFormat="true" ht="39.95" customHeight="true" spans="1:12">
      <c r="A292" s="658">
        <v>20406</v>
      </c>
      <c r="B292" s="658"/>
      <c r="C292" s="657" t="s">
        <v>247</v>
      </c>
      <c r="D292" s="658"/>
      <c r="E292" s="658">
        <v>20406</v>
      </c>
      <c r="F292" s="658" t="s">
        <v>275</v>
      </c>
      <c r="G292" s="664">
        <v>25972.9150503399</v>
      </c>
      <c r="H292" s="664">
        <v>29542</v>
      </c>
      <c r="I292" s="664">
        <v>29392</v>
      </c>
      <c r="J292" s="664">
        <v>20134.177673</v>
      </c>
      <c r="K292" s="669">
        <f t="shared" si="21"/>
        <v>-0.224801003892842</v>
      </c>
      <c r="L292" s="276" t="s">
        <v>276</v>
      </c>
    </row>
    <row r="293" s="508" customFormat="true" ht="15.95" customHeight="true" spans="1:12">
      <c r="A293" s="658">
        <v>2040601</v>
      </c>
      <c r="B293" s="658"/>
      <c r="C293" s="658"/>
      <c r="D293" s="657" t="s">
        <v>277</v>
      </c>
      <c r="E293" s="658">
        <v>2040601</v>
      </c>
      <c r="F293" s="658" t="s">
        <v>54</v>
      </c>
      <c r="G293" s="664">
        <v>1573.77847</v>
      </c>
      <c r="H293" s="664">
        <v>1385</v>
      </c>
      <c r="I293" s="664">
        <v>1385</v>
      </c>
      <c r="J293" s="664">
        <v>6283.054555</v>
      </c>
      <c r="K293" s="669">
        <f t="shared" si="21"/>
        <v>2.99233734275193</v>
      </c>
      <c r="L293" s="276"/>
    </row>
    <row r="294" s="508" customFormat="true" ht="15.95" customHeight="true" spans="1:12">
      <c r="A294" s="658">
        <v>2040602</v>
      </c>
      <c r="B294" s="658"/>
      <c r="C294" s="658"/>
      <c r="D294" s="657" t="s">
        <v>277</v>
      </c>
      <c r="E294" s="658">
        <v>2040602</v>
      </c>
      <c r="F294" s="658" t="s">
        <v>55</v>
      </c>
      <c r="G294" s="664">
        <v>116.52</v>
      </c>
      <c r="H294" s="664">
        <v>117</v>
      </c>
      <c r="I294" s="664">
        <v>117</v>
      </c>
      <c r="J294" s="664">
        <v>0</v>
      </c>
      <c r="K294" s="669">
        <f t="shared" si="21"/>
        <v>-1</v>
      </c>
      <c r="L294" s="276"/>
    </row>
    <row r="295" s="508" customFormat="true" ht="15.95" customHeight="true" spans="1:12">
      <c r="A295" s="658">
        <v>2040603</v>
      </c>
      <c r="B295" s="658"/>
      <c r="C295" s="658"/>
      <c r="D295" s="657" t="s">
        <v>277</v>
      </c>
      <c r="E295" s="658">
        <v>2040603</v>
      </c>
      <c r="F295" s="658" t="s">
        <v>56</v>
      </c>
      <c r="G295" s="664">
        <v>502.59</v>
      </c>
      <c r="H295" s="664">
        <v>503</v>
      </c>
      <c r="I295" s="664">
        <v>503</v>
      </c>
      <c r="J295" s="664">
        <v>80</v>
      </c>
      <c r="K295" s="669">
        <f t="shared" si="21"/>
        <v>-0.84082452894009</v>
      </c>
      <c r="L295" s="276"/>
    </row>
    <row r="296" s="508" customFormat="true" ht="15.95" customHeight="true" spans="1:12">
      <c r="A296" s="658">
        <v>2040604</v>
      </c>
      <c r="B296" s="658"/>
      <c r="C296" s="658"/>
      <c r="D296" s="657" t="s">
        <v>277</v>
      </c>
      <c r="E296" s="658">
        <v>2040604</v>
      </c>
      <c r="F296" s="658" t="s">
        <v>278</v>
      </c>
      <c r="G296" s="664">
        <v>144</v>
      </c>
      <c r="H296" s="664">
        <v>144</v>
      </c>
      <c r="I296" s="664">
        <v>144</v>
      </c>
      <c r="J296" s="664">
        <v>144</v>
      </c>
      <c r="K296" s="669">
        <f t="shared" si="21"/>
        <v>0</v>
      </c>
      <c r="L296" s="670"/>
    </row>
    <row r="297" s="508" customFormat="true" ht="15.95" customHeight="true" spans="1:12">
      <c r="A297" s="658">
        <v>2040605</v>
      </c>
      <c r="B297" s="658"/>
      <c r="C297" s="658"/>
      <c r="D297" s="657" t="s">
        <v>277</v>
      </c>
      <c r="E297" s="658">
        <v>2040605</v>
      </c>
      <c r="F297" s="658" t="s">
        <v>279</v>
      </c>
      <c r="G297" s="664">
        <v>886</v>
      </c>
      <c r="H297" s="664">
        <v>845</v>
      </c>
      <c r="I297" s="664">
        <v>845</v>
      </c>
      <c r="J297" s="664">
        <v>800</v>
      </c>
      <c r="K297" s="669">
        <f t="shared" si="21"/>
        <v>-0.0970654627539503</v>
      </c>
      <c r="L297" s="670"/>
    </row>
    <row r="298" s="508" customFormat="true" ht="15.95" customHeight="true" spans="1:12">
      <c r="A298" s="658">
        <v>2040606</v>
      </c>
      <c r="B298" s="658"/>
      <c r="C298" s="658"/>
      <c r="D298" s="657" t="s">
        <v>277</v>
      </c>
      <c r="E298" s="658">
        <v>2040606</v>
      </c>
      <c r="F298" s="658" t="s">
        <v>280</v>
      </c>
      <c r="G298" s="664">
        <v>1382.65</v>
      </c>
      <c r="H298" s="664">
        <v>1323</v>
      </c>
      <c r="I298" s="664">
        <v>1323</v>
      </c>
      <c r="J298" s="664">
        <v>1417.99</v>
      </c>
      <c r="K298" s="669">
        <f t="shared" si="21"/>
        <v>0.0255596137851226</v>
      </c>
      <c r="L298" s="670"/>
    </row>
    <row r="299" s="508" customFormat="true" ht="15.95" customHeight="true" spans="1:12">
      <c r="A299" s="658">
        <v>2040607</v>
      </c>
      <c r="B299" s="658"/>
      <c r="C299" s="658"/>
      <c r="D299" s="657" t="s">
        <v>277</v>
      </c>
      <c r="E299" s="658">
        <v>2040607</v>
      </c>
      <c r="F299" s="658" t="s">
        <v>281</v>
      </c>
      <c r="G299" s="664">
        <v>3966.77960874224</v>
      </c>
      <c r="H299" s="664">
        <v>2947</v>
      </c>
      <c r="I299" s="664">
        <v>2797</v>
      </c>
      <c r="J299" s="664">
        <v>2488.09</v>
      </c>
      <c r="K299" s="669">
        <f t="shared" si="21"/>
        <v>-0.37276827920649</v>
      </c>
      <c r="L299" s="276"/>
    </row>
    <row r="300" s="508" customFormat="true" ht="15.95" customHeight="true" spans="1:12">
      <c r="A300" s="658">
        <v>2040608</v>
      </c>
      <c r="B300" s="658"/>
      <c r="C300" s="658"/>
      <c r="D300" s="657" t="s">
        <v>277</v>
      </c>
      <c r="E300" s="658">
        <v>2040608</v>
      </c>
      <c r="F300" s="658" t="s">
        <v>282</v>
      </c>
      <c r="G300" s="664">
        <v>781</v>
      </c>
      <c r="H300" s="664">
        <v>777</v>
      </c>
      <c r="I300" s="664">
        <v>777</v>
      </c>
      <c r="J300" s="664">
        <v>596.9</v>
      </c>
      <c r="K300" s="669">
        <f t="shared" si="21"/>
        <v>-0.235723431498079</v>
      </c>
      <c r="L300" s="276"/>
    </row>
    <row r="301" s="508" customFormat="true" ht="15.95" customHeight="true" spans="1:12">
      <c r="A301" s="658">
        <v>2040610</v>
      </c>
      <c r="B301" s="658"/>
      <c r="C301" s="658"/>
      <c r="D301" s="657" t="s">
        <v>277</v>
      </c>
      <c r="E301" s="658">
        <v>2040610</v>
      </c>
      <c r="F301" s="658" t="s">
        <v>283</v>
      </c>
      <c r="G301" s="664">
        <v>200</v>
      </c>
      <c r="H301" s="664">
        <v>300</v>
      </c>
      <c r="I301" s="664">
        <v>300</v>
      </c>
      <c r="J301" s="664">
        <v>288.7</v>
      </c>
      <c r="K301" s="669">
        <f t="shared" si="21"/>
        <v>0.4435</v>
      </c>
      <c r="L301" s="276"/>
    </row>
    <row r="302" s="508" customFormat="true" ht="15.95" customHeight="true" spans="1:12">
      <c r="A302" s="658">
        <v>2040612</v>
      </c>
      <c r="B302" s="658"/>
      <c r="C302" s="658"/>
      <c r="D302" s="657" t="s">
        <v>277</v>
      </c>
      <c r="E302" s="658">
        <v>2040612</v>
      </c>
      <c r="F302" s="658" t="s">
        <v>284</v>
      </c>
      <c r="G302" s="664">
        <v>1506.7</v>
      </c>
      <c r="H302" s="664">
        <v>1257</v>
      </c>
      <c r="I302" s="664">
        <v>1257</v>
      </c>
      <c r="J302" s="664">
        <v>1759.627</v>
      </c>
      <c r="K302" s="669">
        <f t="shared" si="21"/>
        <v>0.167868188756886</v>
      </c>
      <c r="L302" s="670"/>
    </row>
    <row r="303" s="508" customFormat="true" ht="15.95" customHeight="true" spans="1:12">
      <c r="A303" s="658">
        <v>2040613</v>
      </c>
      <c r="B303" s="658"/>
      <c r="C303" s="658"/>
      <c r="D303" s="657" t="s">
        <v>277</v>
      </c>
      <c r="E303" s="658">
        <v>2040613</v>
      </c>
      <c r="F303" s="658" t="s">
        <v>104</v>
      </c>
      <c r="G303" s="664">
        <v>0</v>
      </c>
      <c r="H303" s="664">
        <v>5777</v>
      </c>
      <c r="I303" s="664">
        <v>5777</v>
      </c>
      <c r="J303" s="664">
        <v>0</v>
      </c>
      <c r="K303" s="669" t="s">
        <v>71</v>
      </c>
      <c r="L303" s="670"/>
    </row>
    <row r="304" s="508" customFormat="true" ht="15.95" customHeight="true" spans="1:12">
      <c r="A304" s="658">
        <v>2040650</v>
      </c>
      <c r="B304" s="658"/>
      <c r="C304" s="658"/>
      <c r="D304" s="657" t="s">
        <v>277</v>
      </c>
      <c r="E304" s="658">
        <v>2040650</v>
      </c>
      <c r="F304" s="658" t="s">
        <v>63</v>
      </c>
      <c r="G304" s="664">
        <v>324.167725</v>
      </c>
      <c r="H304" s="664">
        <v>308</v>
      </c>
      <c r="I304" s="664">
        <v>308</v>
      </c>
      <c r="J304" s="664">
        <v>417.286012</v>
      </c>
      <c r="K304" s="669">
        <f t="shared" ref="K304:K309" si="22">J304/G304-1</f>
        <v>0.287253417964419</v>
      </c>
      <c r="L304" s="276"/>
    </row>
    <row r="305" s="508" customFormat="true" ht="15.95" customHeight="true" spans="1:12">
      <c r="A305" s="658">
        <v>2040699</v>
      </c>
      <c r="B305" s="658"/>
      <c r="C305" s="658"/>
      <c r="D305" s="657" t="s">
        <v>277</v>
      </c>
      <c r="E305" s="658">
        <v>2040699</v>
      </c>
      <c r="F305" s="658" t="s">
        <v>285</v>
      </c>
      <c r="G305" s="664">
        <v>14588.7292465977</v>
      </c>
      <c r="H305" s="664">
        <v>13859</v>
      </c>
      <c r="I305" s="664">
        <v>13859</v>
      </c>
      <c r="J305" s="664">
        <v>5858.530106</v>
      </c>
      <c r="K305" s="669">
        <f t="shared" si="22"/>
        <v>-0.598420807805019</v>
      </c>
      <c r="L305" s="276"/>
    </row>
    <row r="306" s="508" customFormat="true" ht="39.95" customHeight="true" spans="1:12">
      <c r="A306" s="658">
        <v>20407</v>
      </c>
      <c r="B306" s="658"/>
      <c r="C306" s="657" t="s">
        <v>247</v>
      </c>
      <c r="D306" s="658"/>
      <c r="E306" s="658">
        <v>20407</v>
      </c>
      <c r="F306" s="658" t="s">
        <v>286</v>
      </c>
      <c r="G306" s="664">
        <v>50881.076827</v>
      </c>
      <c r="H306" s="664">
        <v>57481</v>
      </c>
      <c r="I306" s="664">
        <v>56558</v>
      </c>
      <c r="J306" s="664">
        <v>38375.78126</v>
      </c>
      <c r="K306" s="669">
        <f t="shared" si="22"/>
        <v>-0.245774978574433</v>
      </c>
      <c r="L306" s="276" t="s">
        <v>287</v>
      </c>
    </row>
    <row r="307" s="508" customFormat="true" ht="15.95" customHeight="true" spans="1:12">
      <c r="A307" s="658">
        <v>2040701</v>
      </c>
      <c r="B307" s="658"/>
      <c r="C307" s="658"/>
      <c r="D307" s="657" t="s">
        <v>288</v>
      </c>
      <c r="E307" s="658">
        <v>2040701</v>
      </c>
      <c r="F307" s="658" t="s">
        <v>54</v>
      </c>
      <c r="G307" s="664">
        <v>37993.482047</v>
      </c>
      <c r="H307" s="664">
        <v>38549</v>
      </c>
      <c r="I307" s="664">
        <v>38549</v>
      </c>
      <c r="J307" s="664">
        <v>26891.13906</v>
      </c>
      <c r="K307" s="669">
        <f t="shared" si="22"/>
        <v>-0.292217043261942</v>
      </c>
      <c r="L307" s="276"/>
    </row>
    <row r="308" s="508" customFormat="true" ht="15.95" customHeight="true" spans="1:12">
      <c r="A308" s="658">
        <v>2040702</v>
      </c>
      <c r="B308" s="658"/>
      <c r="C308" s="658"/>
      <c r="D308" s="657" t="s">
        <v>288</v>
      </c>
      <c r="E308" s="658">
        <v>2040702</v>
      </c>
      <c r="F308" s="658" t="s">
        <v>55</v>
      </c>
      <c r="G308" s="664">
        <v>211.9672</v>
      </c>
      <c r="H308" s="664">
        <v>192</v>
      </c>
      <c r="I308" s="664">
        <v>192</v>
      </c>
      <c r="J308" s="664">
        <v>217.527</v>
      </c>
      <c r="K308" s="669">
        <f t="shared" si="22"/>
        <v>0.0262295298517883</v>
      </c>
      <c r="L308" s="670"/>
    </row>
    <row r="309" s="508" customFormat="true" ht="15.95" customHeight="true" spans="1:12">
      <c r="A309" s="658">
        <v>2040703</v>
      </c>
      <c r="B309" s="658"/>
      <c r="C309" s="658"/>
      <c r="D309" s="657" t="s">
        <v>288</v>
      </c>
      <c r="E309" s="658">
        <v>2040703</v>
      </c>
      <c r="F309" s="658" t="s">
        <v>56</v>
      </c>
      <c r="G309" s="664">
        <v>1575.704</v>
      </c>
      <c r="H309" s="664">
        <v>1457</v>
      </c>
      <c r="I309" s="664">
        <v>1457</v>
      </c>
      <c r="J309" s="664">
        <v>1555.065</v>
      </c>
      <c r="K309" s="669">
        <f t="shared" si="22"/>
        <v>-0.0130982722643338</v>
      </c>
      <c r="L309" s="670"/>
    </row>
    <row r="310" s="508" customFormat="true" ht="15.95" customHeight="true" spans="1:12">
      <c r="A310" s="658">
        <v>2040704</v>
      </c>
      <c r="B310" s="658"/>
      <c r="C310" s="658"/>
      <c r="D310" s="657" t="s">
        <v>288</v>
      </c>
      <c r="E310" s="658">
        <v>2040704</v>
      </c>
      <c r="F310" s="658" t="s">
        <v>289</v>
      </c>
      <c r="G310" s="664">
        <v>0</v>
      </c>
      <c r="H310" s="664">
        <v>0</v>
      </c>
      <c r="I310" s="664">
        <v>0</v>
      </c>
      <c r="J310" s="664">
        <v>0</v>
      </c>
      <c r="K310" s="669" t="s">
        <v>71</v>
      </c>
      <c r="L310" s="670"/>
    </row>
    <row r="311" s="508" customFormat="true" ht="15.95" customHeight="true" spans="1:12">
      <c r="A311" s="658">
        <v>2040705</v>
      </c>
      <c r="B311" s="658"/>
      <c r="C311" s="658"/>
      <c r="D311" s="657" t="s">
        <v>288</v>
      </c>
      <c r="E311" s="658">
        <v>2040705</v>
      </c>
      <c r="F311" s="658" t="s">
        <v>290</v>
      </c>
      <c r="G311" s="664">
        <v>4900</v>
      </c>
      <c r="H311" s="664">
        <v>4658</v>
      </c>
      <c r="I311" s="664">
        <v>4658</v>
      </c>
      <c r="J311" s="664">
        <v>5022.5</v>
      </c>
      <c r="K311" s="669">
        <v>0.025</v>
      </c>
      <c r="L311" s="670"/>
    </row>
    <row r="312" s="508" customFormat="true" ht="15.95" customHeight="true" spans="1:12">
      <c r="A312" s="658">
        <v>2040706</v>
      </c>
      <c r="B312" s="658"/>
      <c r="C312" s="658"/>
      <c r="D312" s="657" t="s">
        <v>288</v>
      </c>
      <c r="E312" s="658">
        <v>2040706</v>
      </c>
      <c r="F312" s="658" t="s">
        <v>291</v>
      </c>
      <c r="G312" s="664">
        <v>943.0725</v>
      </c>
      <c r="H312" s="664">
        <v>1145</v>
      </c>
      <c r="I312" s="664">
        <v>845</v>
      </c>
      <c r="J312" s="664">
        <v>675.5</v>
      </c>
      <c r="K312" s="669">
        <v>-0.283724209962649</v>
      </c>
      <c r="L312" s="276"/>
    </row>
    <row r="313" s="508" customFormat="true" ht="15.95" customHeight="true" spans="1:12">
      <c r="A313" s="658">
        <v>2040707</v>
      </c>
      <c r="B313" s="658"/>
      <c r="C313" s="658"/>
      <c r="D313" s="657" t="s">
        <v>288</v>
      </c>
      <c r="E313" s="658">
        <v>2040707</v>
      </c>
      <c r="F313" s="658" t="s">
        <v>104</v>
      </c>
      <c r="G313" s="664">
        <v>0</v>
      </c>
      <c r="H313" s="664">
        <v>0</v>
      </c>
      <c r="I313" s="664">
        <v>0</v>
      </c>
      <c r="J313" s="664">
        <v>0</v>
      </c>
      <c r="K313" s="669" t="s">
        <v>71</v>
      </c>
      <c r="L313" s="670"/>
    </row>
    <row r="314" s="508" customFormat="true" ht="15.95" customHeight="true" spans="1:12">
      <c r="A314" s="658">
        <v>2040750</v>
      </c>
      <c r="B314" s="658"/>
      <c r="C314" s="658"/>
      <c r="D314" s="657" t="s">
        <v>288</v>
      </c>
      <c r="E314" s="658">
        <v>2040750</v>
      </c>
      <c r="F314" s="658" t="s">
        <v>63</v>
      </c>
      <c r="G314" s="664">
        <v>0</v>
      </c>
      <c r="H314" s="664">
        <v>0</v>
      </c>
      <c r="I314" s="664">
        <v>0</v>
      </c>
      <c r="J314" s="664">
        <v>0</v>
      </c>
      <c r="K314" s="669" t="s">
        <v>71</v>
      </c>
      <c r="L314" s="670"/>
    </row>
    <row r="315" s="508" customFormat="true" ht="15.95" customHeight="true" spans="1:12">
      <c r="A315" s="658">
        <v>2040799</v>
      </c>
      <c r="B315" s="658"/>
      <c r="C315" s="658"/>
      <c r="D315" s="657" t="s">
        <v>288</v>
      </c>
      <c r="E315" s="658">
        <v>2040799</v>
      </c>
      <c r="F315" s="658" t="s">
        <v>292</v>
      </c>
      <c r="G315" s="664">
        <v>5256.85108</v>
      </c>
      <c r="H315" s="664">
        <v>11480</v>
      </c>
      <c r="I315" s="664">
        <v>10857</v>
      </c>
      <c r="J315" s="664">
        <v>4014.0502</v>
      </c>
      <c r="K315" s="669">
        <f t="shared" ref="K315:K320" si="23">J315/G315-1</f>
        <v>-0.236415462619497</v>
      </c>
      <c r="L315" s="276"/>
    </row>
    <row r="316" s="508" customFormat="true" ht="39.95" customHeight="true" spans="1:12">
      <c r="A316" s="658">
        <v>20408</v>
      </c>
      <c r="B316" s="658"/>
      <c r="C316" s="657" t="s">
        <v>247</v>
      </c>
      <c r="D316" s="658"/>
      <c r="E316" s="658">
        <v>20408</v>
      </c>
      <c r="F316" s="658" t="s">
        <v>293</v>
      </c>
      <c r="G316" s="664">
        <v>31462.624639</v>
      </c>
      <c r="H316" s="664">
        <v>31381.334497</v>
      </c>
      <c r="I316" s="664">
        <v>31241</v>
      </c>
      <c r="J316" s="664">
        <v>24344.07552</v>
      </c>
      <c r="K316" s="669">
        <f t="shared" si="23"/>
        <v>-0.226254141244659</v>
      </c>
      <c r="L316" s="276" t="s">
        <v>294</v>
      </c>
    </row>
    <row r="317" s="508" customFormat="true" ht="15.95" customHeight="true" spans="1:12">
      <c r="A317" s="658">
        <v>2040801</v>
      </c>
      <c r="B317" s="658"/>
      <c r="C317" s="658"/>
      <c r="D317" s="657" t="s">
        <v>295</v>
      </c>
      <c r="E317" s="658">
        <v>2040801</v>
      </c>
      <c r="F317" s="658" t="s">
        <v>54</v>
      </c>
      <c r="G317" s="664">
        <v>23962.97122</v>
      </c>
      <c r="H317" s="664">
        <v>21940</v>
      </c>
      <c r="I317" s="664">
        <v>21940</v>
      </c>
      <c r="J317" s="664">
        <v>17813.587348</v>
      </c>
      <c r="K317" s="669">
        <f t="shared" si="23"/>
        <v>-0.25662025862918</v>
      </c>
      <c r="L317" s="276"/>
    </row>
    <row r="318" s="508" customFormat="true" ht="15.95" customHeight="true" spans="1:12">
      <c r="A318" s="658">
        <v>2040802</v>
      </c>
      <c r="B318" s="658"/>
      <c r="C318" s="658"/>
      <c r="D318" s="657" t="s">
        <v>295</v>
      </c>
      <c r="E318" s="658">
        <v>2040802</v>
      </c>
      <c r="F318" s="658" t="s">
        <v>55</v>
      </c>
      <c r="G318" s="664">
        <v>446.8145</v>
      </c>
      <c r="H318" s="664">
        <v>441</v>
      </c>
      <c r="I318" s="664">
        <v>441</v>
      </c>
      <c r="J318" s="664">
        <v>467.8045</v>
      </c>
      <c r="K318" s="669">
        <f t="shared" si="23"/>
        <v>0.046976989332262</v>
      </c>
      <c r="L318" s="670"/>
    </row>
    <row r="319" s="508" customFormat="true" ht="15.95" customHeight="true" spans="1:12">
      <c r="A319" s="658">
        <v>2040803</v>
      </c>
      <c r="B319" s="658"/>
      <c r="C319" s="658"/>
      <c r="D319" s="657" t="s">
        <v>295</v>
      </c>
      <c r="E319" s="658">
        <v>2040803</v>
      </c>
      <c r="F319" s="658" t="s">
        <v>56</v>
      </c>
      <c r="G319" s="664">
        <v>131.88</v>
      </c>
      <c r="H319" s="664">
        <v>132</v>
      </c>
      <c r="I319" s="664">
        <v>132</v>
      </c>
      <c r="J319" s="664">
        <v>130.2</v>
      </c>
      <c r="K319" s="669">
        <f t="shared" si="23"/>
        <v>-0.0127388535031847</v>
      </c>
      <c r="L319" s="670"/>
    </row>
    <row r="320" s="508" customFormat="true" ht="15.95" customHeight="true" spans="1:12">
      <c r="A320" s="658">
        <v>2040804</v>
      </c>
      <c r="B320" s="658"/>
      <c r="C320" s="658"/>
      <c r="D320" s="657" t="s">
        <v>295</v>
      </c>
      <c r="E320" s="658">
        <v>2040804</v>
      </c>
      <c r="F320" s="658" t="s">
        <v>296</v>
      </c>
      <c r="G320" s="664">
        <v>1886.38</v>
      </c>
      <c r="H320" s="664">
        <v>333</v>
      </c>
      <c r="I320" s="664">
        <v>333</v>
      </c>
      <c r="J320" s="664">
        <v>436.9</v>
      </c>
      <c r="K320" s="669">
        <f t="shared" si="23"/>
        <v>-0.768392370572207</v>
      </c>
      <c r="L320" s="276"/>
    </row>
    <row r="321" s="508" customFormat="true" ht="15.95" customHeight="true" spans="1:12">
      <c r="A321" s="658">
        <v>2040805</v>
      </c>
      <c r="B321" s="658"/>
      <c r="C321" s="658"/>
      <c r="D321" s="657" t="s">
        <v>295</v>
      </c>
      <c r="E321" s="658">
        <v>2040805</v>
      </c>
      <c r="F321" s="658" t="s">
        <v>297</v>
      </c>
      <c r="G321" s="664">
        <v>0</v>
      </c>
      <c r="H321" s="664">
        <v>0</v>
      </c>
      <c r="I321" s="664">
        <v>0</v>
      </c>
      <c r="J321" s="664">
        <v>0</v>
      </c>
      <c r="K321" s="669" t="s">
        <v>71</v>
      </c>
      <c r="L321" s="670"/>
    </row>
    <row r="322" s="508" customFormat="true" ht="15.95" customHeight="true" spans="1:12">
      <c r="A322" s="658">
        <v>2040806</v>
      </c>
      <c r="B322" s="658"/>
      <c r="C322" s="658"/>
      <c r="D322" s="657" t="s">
        <v>295</v>
      </c>
      <c r="E322" s="658">
        <v>2040806</v>
      </c>
      <c r="F322" s="658" t="s">
        <v>298</v>
      </c>
      <c r="G322" s="664">
        <v>722.123719</v>
      </c>
      <c r="H322" s="664">
        <v>930</v>
      </c>
      <c r="I322" s="664">
        <v>930</v>
      </c>
      <c r="J322" s="664">
        <v>631.55882</v>
      </c>
      <c r="K322" s="669">
        <v>-0.125414657650928</v>
      </c>
      <c r="L322" s="670"/>
    </row>
    <row r="323" s="508" customFormat="true" ht="15.95" customHeight="true" spans="1:12">
      <c r="A323" s="658">
        <v>2040807</v>
      </c>
      <c r="B323" s="658"/>
      <c r="C323" s="658"/>
      <c r="D323" s="657" t="s">
        <v>295</v>
      </c>
      <c r="E323" s="658">
        <v>2040807</v>
      </c>
      <c r="F323" s="658" t="s">
        <v>104</v>
      </c>
      <c r="G323" s="664">
        <v>0</v>
      </c>
      <c r="H323" s="664">
        <v>0</v>
      </c>
      <c r="I323" s="664">
        <v>0</v>
      </c>
      <c r="J323" s="664">
        <v>0</v>
      </c>
      <c r="K323" s="669" t="s">
        <v>71</v>
      </c>
      <c r="L323" s="670"/>
    </row>
    <row r="324" s="508" customFormat="true" ht="15.95" customHeight="true" spans="1:12">
      <c r="A324" s="658">
        <v>2040850</v>
      </c>
      <c r="B324" s="658"/>
      <c r="C324" s="658"/>
      <c r="D324" s="657" t="s">
        <v>295</v>
      </c>
      <c r="E324" s="658">
        <v>2040850</v>
      </c>
      <c r="F324" s="658" t="s">
        <v>63</v>
      </c>
      <c r="G324" s="664">
        <v>0</v>
      </c>
      <c r="H324" s="664">
        <v>0</v>
      </c>
      <c r="I324" s="664">
        <v>0</v>
      </c>
      <c r="J324" s="664">
        <v>0</v>
      </c>
      <c r="K324" s="669" t="s">
        <v>71</v>
      </c>
      <c r="L324" s="670"/>
    </row>
    <row r="325" s="508" customFormat="true" ht="15.95" customHeight="true" spans="1:12">
      <c r="A325" s="658">
        <v>2040899</v>
      </c>
      <c r="B325" s="658"/>
      <c r="C325" s="658"/>
      <c r="D325" s="657" t="s">
        <v>295</v>
      </c>
      <c r="E325" s="658">
        <v>2040899</v>
      </c>
      <c r="F325" s="658" t="s">
        <v>299</v>
      </c>
      <c r="G325" s="664">
        <v>4312.4552</v>
      </c>
      <c r="H325" s="664">
        <v>7605.334497</v>
      </c>
      <c r="I325" s="664">
        <v>7465</v>
      </c>
      <c r="J325" s="664">
        <v>4864.024852</v>
      </c>
      <c r="K325" s="669">
        <v>0.127901537852497</v>
      </c>
      <c r="L325" s="670"/>
    </row>
    <row r="326" s="508" customFormat="true" ht="39.95" customHeight="true" spans="1:12">
      <c r="A326" s="658">
        <v>20409</v>
      </c>
      <c r="B326" s="658"/>
      <c r="C326" s="657" t="s">
        <v>247</v>
      </c>
      <c r="D326" s="658"/>
      <c r="E326" s="658">
        <v>20409</v>
      </c>
      <c r="F326" s="658" t="s">
        <v>300</v>
      </c>
      <c r="G326" s="664">
        <v>300.094779</v>
      </c>
      <c r="H326" s="664">
        <v>14531</v>
      </c>
      <c r="I326" s="664">
        <v>14530</v>
      </c>
      <c r="J326" s="664">
        <v>1</v>
      </c>
      <c r="K326" s="669">
        <v>-0.996667719434066</v>
      </c>
      <c r="L326" s="276"/>
    </row>
    <row r="327" s="508" customFormat="true" ht="15.95" customHeight="true" spans="1:12">
      <c r="A327" s="658">
        <v>2040901</v>
      </c>
      <c r="B327" s="658"/>
      <c r="C327" s="658"/>
      <c r="D327" s="657" t="s">
        <v>301</v>
      </c>
      <c r="E327" s="658">
        <v>2040901</v>
      </c>
      <c r="F327" s="658" t="s">
        <v>54</v>
      </c>
      <c r="G327" s="664">
        <v>62.6389</v>
      </c>
      <c r="H327" s="664">
        <v>56</v>
      </c>
      <c r="I327" s="664">
        <v>56</v>
      </c>
      <c r="J327" s="664">
        <v>0</v>
      </c>
      <c r="K327" s="669">
        <v>-1</v>
      </c>
      <c r="L327" s="276"/>
    </row>
    <row r="328" s="508" customFormat="true" ht="15.95" customHeight="true" spans="1:12">
      <c r="A328" s="658">
        <v>2040902</v>
      </c>
      <c r="B328" s="658"/>
      <c r="C328" s="658"/>
      <c r="D328" s="657" t="s">
        <v>301</v>
      </c>
      <c r="E328" s="658">
        <v>2040902</v>
      </c>
      <c r="F328" s="658" t="s">
        <v>55</v>
      </c>
      <c r="G328" s="664">
        <v>0</v>
      </c>
      <c r="H328" s="664">
        <v>0</v>
      </c>
      <c r="I328" s="664">
        <v>0</v>
      </c>
      <c r="J328" s="664">
        <v>0</v>
      </c>
      <c r="K328" s="669" t="s">
        <v>71</v>
      </c>
      <c r="L328" s="670"/>
    </row>
    <row r="329" s="508" customFormat="true" ht="15.95" customHeight="true" spans="1:12">
      <c r="A329" s="658">
        <v>2040903</v>
      </c>
      <c r="B329" s="658"/>
      <c r="C329" s="658"/>
      <c r="D329" s="657" t="s">
        <v>301</v>
      </c>
      <c r="E329" s="658">
        <v>2040903</v>
      </c>
      <c r="F329" s="658" t="s">
        <v>56</v>
      </c>
      <c r="G329" s="664">
        <v>0</v>
      </c>
      <c r="H329" s="664">
        <v>0</v>
      </c>
      <c r="I329" s="664">
        <v>0</v>
      </c>
      <c r="J329" s="664">
        <v>0</v>
      </c>
      <c r="K329" s="669" t="s">
        <v>71</v>
      </c>
      <c r="L329" s="670"/>
    </row>
    <row r="330" s="508" customFormat="true" ht="15.95" customHeight="true" spans="1:12">
      <c r="A330" s="658">
        <v>2040904</v>
      </c>
      <c r="B330" s="658"/>
      <c r="C330" s="658"/>
      <c r="D330" s="657" t="s">
        <v>301</v>
      </c>
      <c r="E330" s="658">
        <v>2040904</v>
      </c>
      <c r="F330" s="658" t="s">
        <v>302</v>
      </c>
      <c r="G330" s="664">
        <v>237.455879</v>
      </c>
      <c r="H330" s="664">
        <v>14150</v>
      </c>
      <c r="I330" s="664">
        <v>14149</v>
      </c>
      <c r="J330" s="664">
        <v>1</v>
      </c>
      <c r="K330" s="669">
        <v>-0.995788691338318</v>
      </c>
      <c r="L330" s="276"/>
    </row>
    <row r="331" s="508" customFormat="true" ht="15.95" customHeight="true" spans="1:12">
      <c r="A331" s="658">
        <v>2040905</v>
      </c>
      <c r="B331" s="658"/>
      <c r="C331" s="658"/>
      <c r="D331" s="657" t="s">
        <v>301</v>
      </c>
      <c r="E331" s="658">
        <v>2040905</v>
      </c>
      <c r="F331" s="658" t="s">
        <v>303</v>
      </c>
      <c r="G331" s="664">
        <v>0</v>
      </c>
      <c r="H331" s="664">
        <v>156</v>
      </c>
      <c r="I331" s="664">
        <v>156</v>
      </c>
      <c r="J331" s="664">
        <v>0</v>
      </c>
      <c r="K331" s="669" t="s">
        <v>71</v>
      </c>
      <c r="L331" s="670"/>
    </row>
    <row r="332" s="508" customFormat="true" ht="15.95" customHeight="true" spans="1:12">
      <c r="A332" s="658">
        <v>2040950</v>
      </c>
      <c r="B332" s="658"/>
      <c r="C332" s="658"/>
      <c r="D332" s="657" t="s">
        <v>301</v>
      </c>
      <c r="E332" s="658">
        <v>2040950</v>
      </c>
      <c r="F332" s="658" t="s">
        <v>63</v>
      </c>
      <c r="G332" s="664">
        <v>0</v>
      </c>
      <c r="H332" s="664">
        <v>169</v>
      </c>
      <c r="I332" s="664">
        <v>169</v>
      </c>
      <c r="J332" s="664">
        <v>0</v>
      </c>
      <c r="K332" s="669" t="s">
        <v>71</v>
      </c>
      <c r="L332" s="670"/>
    </row>
    <row r="333" s="508" customFormat="true" ht="15.95" customHeight="true" spans="1:12">
      <c r="A333" s="658">
        <v>2040999</v>
      </c>
      <c r="B333" s="658"/>
      <c r="C333" s="658"/>
      <c r="D333" s="657" t="s">
        <v>301</v>
      </c>
      <c r="E333" s="658">
        <v>2040999</v>
      </c>
      <c r="F333" s="658" t="s">
        <v>304</v>
      </c>
      <c r="G333" s="664">
        <v>0</v>
      </c>
      <c r="H333" s="664">
        <v>0</v>
      </c>
      <c r="I333" s="664">
        <v>0</v>
      </c>
      <c r="J333" s="664">
        <v>0</v>
      </c>
      <c r="K333" s="669" t="s">
        <v>71</v>
      </c>
      <c r="L333" s="670"/>
    </row>
    <row r="334" s="508" customFormat="true" ht="15.95" customHeight="true" spans="1:12">
      <c r="A334" s="658">
        <v>20410</v>
      </c>
      <c r="B334" s="658"/>
      <c r="C334" s="657" t="s">
        <v>247</v>
      </c>
      <c r="D334" s="658"/>
      <c r="E334" s="658">
        <v>20410</v>
      </c>
      <c r="F334" s="658" t="s">
        <v>305</v>
      </c>
      <c r="G334" s="664">
        <v>0</v>
      </c>
      <c r="H334" s="664">
        <v>0</v>
      </c>
      <c r="I334" s="664">
        <v>0</v>
      </c>
      <c r="J334" s="664">
        <v>0</v>
      </c>
      <c r="K334" s="669" t="s">
        <v>71</v>
      </c>
      <c r="L334" s="670"/>
    </row>
    <row r="335" s="508" customFormat="true" ht="15.95" customHeight="true" spans="1:12">
      <c r="A335" s="658">
        <v>2041001</v>
      </c>
      <c r="B335" s="658"/>
      <c r="C335" s="658"/>
      <c r="D335" s="657" t="s">
        <v>306</v>
      </c>
      <c r="E335" s="658">
        <v>2041001</v>
      </c>
      <c r="F335" s="658" t="s">
        <v>54</v>
      </c>
      <c r="G335" s="664">
        <v>0</v>
      </c>
      <c r="H335" s="664">
        <v>0</v>
      </c>
      <c r="I335" s="664">
        <v>0</v>
      </c>
      <c r="J335" s="664">
        <v>0</v>
      </c>
      <c r="K335" s="669" t="s">
        <v>71</v>
      </c>
      <c r="L335" s="670"/>
    </row>
    <row r="336" s="508" customFormat="true" ht="15.95" customHeight="true" spans="1:12">
      <c r="A336" s="658">
        <v>2041002</v>
      </c>
      <c r="B336" s="658"/>
      <c r="C336" s="658"/>
      <c r="D336" s="657" t="s">
        <v>306</v>
      </c>
      <c r="E336" s="658">
        <v>2041002</v>
      </c>
      <c r="F336" s="658" t="s">
        <v>55</v>
      </c>
      <c r="G336" s="664">
        <v>0</v>
      </c>
      <c r="H336" s="664">
        <v>0</v>
      </c>
      <c r="I336" s="664">
        <v>0</v>
      </c>
      <c r="J336" s="664">
        <v>0</v>
      </c>
      <c r="K336" s="669" t="s">
        <v>71</v>
      </c>
      <c r="L336" s="670"/>
    </row>
    <row r="337" s="508" customFormat="true" ht="15.95" customHeight="true" spans="1:12">
      <c r="A337" s="658">
        <v>2041006</v>
      </c>
      <c r="B337" s="658"/>
      <c r="C337" s="658"/>
      <c r="D337" s="657" t="s">
        <v>306</v>
      </c>
      <c r="E337" s="658">
        <v>2041006</v>
      </c>
      <c r="F337" s="658" t="s">
        <v>104</v>
      </c>
      <c r="G337" s="664">
        <v>0</v>
      </c>
      <c r="H337" s="664">
        <v>0</v>
      </c>
      <c r="I337" s="664">
        <v>0</v>
      </c>
      <c r="J337" s="664">
        <v>0</v>
      </c>
      <c r="K337" s="669" t="s">
        <v>71</v>
      </c>
      <c r="L337" s="670"/>
    </row>
    <row r="338" s="508" customFormat="true" ht="15.95" customHeight="true" spans="1:12">
      <c r="A338" s="658">
        <v>2041007</v>
      </c>
      <c r="B338" s="658"/>
      <c r="C338" s="658"/>
      <c r="D338" s="657" t="s">
        <v>306</v>
      </c>
      <c r="E338" s="658">
        <v>2041007</v>
      </c>
      <c r="F338" s="658" t="s">
        <v>307</v>
      </c>
      <c r="G338" s="664">
        <v>0</v>
      </c>
      <c r="H338" s="664">
        <v>0</v>
      </c>
      <c r="I338" s="664">
        <v>0</v>
      </c>
      <c r="J338" s="664">
        <v>0</v>
      </c>
      <c r="K338" s="669" t="s">
        <v>71</v>
      </c>
      <c r="L338" s="670"/>
    </row>
    <row r="339" s="508" customFormat="true" ht="15.95" customHeight="true" spans="1:12">
      <c r="A339" s="658">
        <v>2041099</v>
      </c>
      <c r="B339" s="658"/>
      <c r="C339" s="658"/>
      <c r="D339" s="657" t="s">
        <v>306</v>
      </c>
      <c r="E339" s="658">
        <v>2041099</v>
      </c>
      <c r="F339" s="658" t="s">
        <v>308</v>
      </c>
      <c r="G339" s="664">
        <v>0</v>
      </c>
      <c r="H339" s="664">
        <v>0</v>
      </c>
      <c r="I339" s="664">
        <v>0</v>
      </c>
      <c r="J339" s="664">
        <v>0</v>
      </c>
      <c r="K339" s="669" t="s">
        <v>71</v>
      </c>
      <c r="L339" s="670"/>
    </row>
    <row r="340" s="508" customFormat="true" ht="15.95" customHeight="true" spans="1:12">
      <c r="A340" s="658">
        <v>20499</v>
      </c>
      <c r="B340" s="658"/>
      <c r="C340" s="657" t="s">
        <v>247</v>
      </c>
      <c r="D340" s="658"/>
      <c r="E340" s="658">
        <v>20499</v>
      </c>
      <c r="F340" s="658" t="s">
        <v>309</v>
      </c>
      <c r="G340" s="664">
        <v>210083.164257268</v>
      </c>
      <c r="H340" s="664">
        <v>20967</v>
      </c>
      <c r="I340" s="664">
        <v>19397</v>
      </c>
      <c r="J340" s="664">
        <v>188117.141567</v>
      </c>
      <c r="K340" s="669">
        <v>-0.104558700683737</v>
      </c>
      <c r="L340" s="670"/>
    </row>
    <row r="341" s="508" customFormat="true" ht="15.95" customHeight="true" spans="1:12">
      <c r="A341" s="658">
        <v>2049902</v>
      </c>
      <c r="B341" s="658"/>
      <c r="C341" s="658"/>
      <c r="D341" s="657" t="s">
        <v>310</v>
      </c>
      <c r="E341" s="658">
        <v>2049902</v>
      </c>
      <c r="F341" s="658" t="s">
        <v>311</v>
      </c>
      <c r="G341" s="664">
        <v>0</v>
      </c>
      <c r="H341" s="664">
        <v>0</v>
      </c>
      <c r="I341" s="664">
        <v>0</v>
      </c>
      <c r="J341" s="664">
        <v>500</v>
      </c>
      <c r="K341" s="669" t="s">
        <v>71</v>
      </c>
      <c r="L341" s="670"/>
    </row>
    <row r="342" s="508" customFormat="true" ht="15.95" customHeight="true" spans="1:12">
      <c r="A342" s="658">
        <v>2049999</v>
      </c>
      <c r="B342" s="658"/>
      <c r="C342" s="658"/>
      <c r="D342" s="657" t="s">
        <v>310</v>
      </c>
      <c r="E342" s="658">
        <v>2049999</v>
      </c>
      <c r="F342" s="658" t="s">
        <v>312</v>
      </c>
      <c r="G342" s="664">
        <v>210083.164257268</v>
      </c>
      <c r="H342" s="664">
        <v>20967</v>
      </c>
      <c r="I342" s="664">
        <v>19397</v>
      </c>
      <c r="J342" s="664">
        <v>187617.141567</v>
      </c>
      <c r="K342" s="669">
        <v>-0.10693871053254</v>
      </c>
      <c r="L342" s="670"/>
    </row>
    <row r="343" s="508" customFormat="true" ht="80.1" customHeight="true" spans="1:12">
      <c r="A343" s="671">
        <v>205</v>
      </c>
      <c r="B343" s="671"/>
      <c r="C343" s="671"/>
      <c r="D343" s="671"/>
      <c r="E343" s="658">
        <v>205</v>
      </c>
      <c r="F343" s="658" t="s">
        <v>313</v>
      </c>
      <c r="G343" s="664">
        <v>3830672.4601037</v>
      </c>
      <c r="H343" s="664">
        <v>3226296.6825099</v>
      </c>
      <c r="I343" s="664">
        <v>3002606</v>
      </c>
      <c r="J343" s="664">
        <v>3830928.4523639</v>
      </c>
      <c r="K343" s="669">
        <v>6.68269769514676e-5</v>
      </c>
      <c r="L343" s="276" t="s">
        <v>314</v>
      </c>
    </row>
    <row r="344" s="508" customFormat="true" ht="15.95" customHeight="true" spans="1:12">
      <c r="A344" s="658">
        <v>20501</v>
      </c>
      <c r="B344" s="658"/>
      <c r="C344" s="657" t="s">
        <v>315</v>
      </c>
      <c r="D344" s="658"/>
      <c r="E344" s="658">
        <v>20501</v>
      </c>
      <c r="F344" s="658" t="s">
        <v>316</v>
      </c>
      <c r="G344" s="664">
        <v>54652.411471</v>
      </c>
      <c r="H344" s="664">
        <v>55326.052031</v>
      </c>
      <c r="I344" s="664">
        <v>54791</v>
      </c>
      <c r="J344" s="664">
        <v>49638.952609</v>
      </c>
      <c r="K344" s="669">
        <v>-0.0917335342953764</v>
      </c>
      <c r="L344" s="670"/>
    </row>
    <row r="345" s="508" customFormat="true" ht="15.95" customHeight="true" spans="1:12">
      <c r="A345" s="658">
        <v>2050101</v>
      </c>
      <c r="B345" s="658"/>
      <c r="C345" s="658"/>
      <c r="D345" s="657" t="s">
        <v>317</v>
      </c>
      <c r="E345" s="658">
        <v>2050101</v>
      </c>
      <c r="F345" s="658" t="s">
        <v>54</v>
      </c>
      <c r="G345" s="664">
        <v>3004.927112</v>
      </c>
      <c r="H345" s="664">
        <v>2928</v>
      </c>
      <c r="I345" s="664">
        <v>2928</v>
      </c>
      <c r="J345" s="664">
        <v>4515.555181</v>
      </c>
      <c r="K345" s="669">
        <v>0.502717041943345</v>
      </c>
      <c r="L345" s="276"/>
    </row>
    <row r="346" s="508" customFormat="true" ht="15.95" customHeight="true" spans="1:12">
      <c r="A346" s="658">
        <v>2050102</v>
      </c>
      <c r="B346" s="658"/>
      <c r="C346" s="658"/>
      <c r="D346" s="657" t="s">
        <v>317</v>
      </c>
      <c r="E346" s="658">
        <v>2050102</v>
      </c>
      <c r="F346" s="658" t="s">
        <v>55</v>
      </c>
      <c r="G346" s="664">
        <v>14986.936249</v>
      </c>
      <c r="H346" s="664">
        <v>16562.6</v>
      </c>
      <c r="I346" s="664">
        <v>16277</v>
      </c>
      <c r="J346" s="664">
        <v>16781.781917</v>
      </c>
      <c r="K346" s="669">
        <v>0.119760679446392</v>
      </c>
      <c r="L346" s="670"/>
    </row>
    <row r="347" s="508" customFormat="true" ht="15.95" customHeight="true" spans="1:12">
      <c r="A347" s="658">
        <v>2050103</v>
      </c>
      <c r="B347" s="658"/>
      <c r="C347" s="658"/>
      <c r="D347" s="657" t="s">
        <v>317</v>
      </c>
      <c r="E347" s="658">
        <v>2050103</v>
      </c>
      <c r="F347" s="658" t="s">
        <v>56</v>
      </c>
      <c r="G347" s="664">
        <v>0</v>
      </c>
      <c r="H347" s="664">
        <v>0</v>
      </c>
      <c r="I347" s="664">
        <v>0</v>
      </c>
      <c r="J347" s="664">
        <v>0</v>
      </c>
      <c r="K347" s="669" t="s">
        <v>71</v>
      </c>
      <c r="L347" s="670"/>
    </row>
    <row r="348" s="508" customFormat="true" ht="15.95" customHeight="true" spans="1:12">
      <c r="A348" s="658">
        <v>2050199</v>
      </c>
      <c r="B348" s="658"/>
      <c r="C348" s="658"/>
      <c r="D348" s="657" t="s">
        <v>317</v>
      </c>
      <c r="E348" s="658">
        <v>2050199</v>
      </c>
      <c r="F348" s="658" t="s">
        <v>318</v>
      </c>
      <c r="G348" s="664">
        <v>36660.54811</v>
      </c>
      <c r="H348" s="664">
        <v>35835.452031</v>
      </c>
      <c r="I348" s="664">
        <v>35586</v>
      </c>
      <c r="J348" s="664">
        <v>28341.615511</v>
      </c>
      <c r="K348" s="669">
        <v>-0.226917845691751</v>
      </c>
      <c r="L348" s="276"/>
    </row>
    <row r="349" s="508" customFormat="true" ht="50.1" customHeight="true" spans="1:12">
      <c r="A349" s="658">
        <v>20502</v>
      </c>
      <c r="B349" s="658"/>
      <c r="C349" s="657" t="s">
        <v>315</v>
      </c>
      <c r="D349" s="658"/>
      <c r="E349" s="658">
        <v>20502</v>
      </c>
      <c r="F349" s="658" t="s">
        <v>319</v>
      </c>
      <c r="G349" s="664">
        <v>2864471.45842156</v>
      </c>
      <c r="H349" s="664">
        <v>2505618.3399039</v>
      </c>
      <c r="I349" s="664">
        <v>2314986</v>
      </c>
      <c r="J349" s="664">
        <v>2866393.3352969</v>
      </c>
      <c r="K349" s="669">
        <v>0.000670935948651078</v>
      </c>
      <c r="L349" s="276"/>
    </row>
    <row r="350" s="508" customFormat="true" ht="15.95" customHeight="true" spans="1:12">
      <c r="A350" s="658">
        <v>2050201</v>
      </c>
      <c r="B350" s="658"/>
      <c r="C350" s="658"/>
      <c r="D350" s="657" t="s">
        <v>320</v>
      </c>
      <c r="E350" s="658">
        <v>2050201</v>
      </c>
      <c r="F350" s="658" t="s">
        <v>321</v>
      </c>
      <c r="G350" s="664">
        <v>51200.6188218247</v>
      </c>
      <c r="H350" s="664">
        <v>49196.123547</v>
      </c>
      <c r="I350" s="664">
        <v>49160</v>
      </c>
      <c r="J350" s="664">
        <v>51023.023547</v>
      </c>
      <c r="K350" s="669">
        <v>-0.0034686157884676</v>
      </c>
      <c r="L350" s="340"/>
    </row>
    <row r="351" s="508" customFormat="true" ht="66.75" customHeight="true" spans="1:12">
      <c r="A351" s="658">
        <v>2050202</v>
      </c>
      <c r="B351" s="658"/>
      <c r="C351" s="658"/>
      <c r="D351" s="657" t="s">
        <v>320</v>
      </c>
      <c r="E351" s="658">
        <v>2050202</v>
      </c>
      <c r="F351" s="658" t="s">
        <v>322</v>
      </c>
      <c r="G351" s="664">
        <v>10057.891652</v>
      </c>
      <c r="H351" s="664">
        <v>9572</v>
      </c>
      <c r="I351" s="664">
        <v>9572</v>
      </c>
      <c r="J351" s="664">
        <v>8966.523914</v>
      </c>
      <c r="K351" s="669">
        <v>-0.108508599591345</v>
      </c>
      <c r="L351" s="340" t="s">
        <v>323</v>
      </c>
    </row>
    <row r="352" s="508" customFormat="true" ht="58" customHeight="true" spans="1:12">
      <c r="A352" s="658">
        <v>2050203</v>
      </c>
      <c r="B352" s="658"/>
      <c r="C352" s="658"/>
      <c r="D352" s="657" t="s">
        <v>320</v>
      </c>
      <c r="E352" s="658">
        <v>2050203</v>
      </c>
      <c r="F352" s="658" t="s">
        <v>324</v>
      </c>
      <c r="G352" s="664">
        <v>63142.8570041741</v>
      </c>
      <c r="H352" s="664">
        <v>68223.8</v>
      </c>
      <c r="I352" s="664">
        <v>65565</v>
      </c>
      <c r="J352" s="664">
        <v>68290.469294</v>
      </c>
      <c r="K352" s="669">
        <v>0.0815232717373816</v>
      </c>
      <c r="L352" s="340" t="s">
        <v>325</v>
      </c>
    </row>
    <row r="353" s="508" customFormat="true" ht="54" customHeight="true" spans="1:12">
      <c r="A353" s="658">
        <v>2050204</v>
      </c>
      <c r="B353" s="658"/>
      <c r="C353" s="658"/>
      <c r="D353" s="657" t="s">
        <v>320</v>
      </c>
      <c r="E353" s="658">
        <v>2050204</v>
      </c>
      <c r="F353" s="658" t="s">
        <v>326</v>
      </c>
      <c r="G353" s="664">
        <v>796283.331023003</v>
      </c>
      <c r="H353" s="664">
        <v>419838.144281</v>
      </c>
      <c r="I353" s="664">
        <v>401164</v>
      </c>
      <c r="J353" s="664">
        <v>808644.308042</v>
      </c>
      <c r="K353" s="669">
        <v>0.0155233401697818</v>
      </c>
      <c r="L353" s="340" t="s">
        <v>327</v>
      </c>
    </row>
    <row r="354" s="508" customFormat="true" ht="31" customHeight="true" spans="1:12">
      <c r="A354" s="658">
        <v>2050205</v>
      </c>
      <c r="B354" s="658"/>
      <c r="C354" s="658"/>
      <c r="D354" s="657" t="s">
        <v>320</v>
      </c>
      <c r="E354" s="658">
        <v>2050205</v>
      </c>
      <c r="F354" s="658" t="s">
        <v>328</v>
      </c>
      <c r="G354" s="664">
        <v>1871270.20544056</v>
      </c>
      <c r="H354" s="664">
        <v>1914142.3052019</v>
      </c>
      <c r="I354" s="664">
        <v>1745821</v>
      </c>
      <c r="J354" s="664">
        <f>1899875.2436259-120000</f>
        <v>1779875.2436259</v>
      </c>
      <c r="K354" s="669">
        <f>J354/G354-1</f>
        <v>-0.0488411355820965</v>
      </c>
      <c r="L354" s="340"/>
    </row>
    <row r="355" s="508" customFormat="true" ht="50.1" customHeight="true" spans="1:12">
      <c r="A355" s="658">
        <v>2050299</v>
      </c>
      <c r="B355" s="658"/>
      <c r="C355" s="658"/>
      <c r="D355" s="657" t="s">
        <v>320</v>
      </c>
      <c r="E355" s="658">
        <v>2050299</v>
      </c>
      <c r="F355" s="658" t="s">
        <v>329</v>
      </c>
      <c r="G355" s="664">
        <v>72516.55448</v>
      </c>
      <c r="H355" s="664">
        <v>44645.966874</v>
      </c>
      <c r="I355" s="664">
        <v>43704</v>
      </c>
      <c r="J355" s="664">
        <f>29593.766874+120000</f>
        <v>149593.766874</v>
      </c>
      <c r="K355" s="669">
        <f>J355/G355-1</f>
        <v>1.0628912659558</v>
      </c>
      <c r="L355" s="340" t="s">
        <v>330</v>
      </c>
    </row>
    <row r="356" s="508" customFormat="true" ht="15.95" customHeight="true" spans="1:12">
      <c r="A356" s="658">
        <v>20503</v>
      </c>
      <c r="B356" s="658"/>
      <c r="C356" s="657" t="s">
        <v>315</v>
      </c>
      <c r="D356" s="658"/>
      <c r="E356" s="658">
        <v>20503</v>
      </c>
      <c r="F356" s="658" t="s">
        <v>331</v>
      </c>
      <c r="G356" s="664">
        <v>350923.442091762</v>
      </c>
      <c r="H356" s="664">
        <v>382547.7912135</v>
      </c>
      <c r="I356" s="664">
        <v>376383</v>
      </c>
      <c r="J356" s="664">
        <v>375235.6233625</v>
      </c>
      <c r="K356" s="669">
        <v>0.0692805847503929</v>
      </c>
      <c r="L356" s="670"/>
    </row>
    <row r="357" s="508" customFormat="true" ht="15.95" customHeight="true" spans="1:12">
      <c r="A357" s="658">
        <v>2050301</v>
      </c>
      <c r="B357" s="658"/>
      <c r="C357" s="658"/>
      <c r="D357" s="657" t="s">
        <v>332</v>
      </c>
      <c r="E357" s="658">
        <v>2050301</v>
      </c>
      <c r="F357" s="658" t="s">
        <v>333</v>
      </c>
      <c r="G357" s="664">
        <v>0</v>
      </c>
      <c r="H357" s="664">
        <v>0</v>
      </c>
      <c r="I357" s="664">
        <v>0</v>
      </c>
      <c r="J357" s="664">
        <v>0</v>
      </c>
      <c r="K357" s="669" t="s">
        <v>71</v>
      </c>
      <c r="L357" s="670"/>
    </row>
    <row r="358" s="508" customFormat="true" ht="50.1" customHeight="true" spans="1:12">
      <c r="A358" s="658">
        <v>2050302</v>
      </c>
      <c r="B358" s="658"/>
      <c r="C358" s="658"/>
      <c r="D358" s="657" t="s">
        <v>332</v>
      </c>
      <c r="E358" s="658">
        <v>2050302</v>
      </c>
      <c r="F358" s="658" t="s">
        <v>334</v>
      </c>
      <c r="G358" s="664">
        <v>54926.130594</v>
      </c>
      <c r="H358" s="664">
        <v>55485.2983</v>
      </c>
      <c r="I358" s="664">
        <v>55417</v>
      </c>
      <c r="J358" s="664">
        <v>70224.6229719999</v>
      </c>
      <c r="K358" s="669">
        <v>0.278528492951423</v>
      </c>
      <c r="L358" s="276" t="s">
        <v>335</v>
      </c>
    </row>
    <row r="359" s="508" customFormat="true" ht="15.95" customHeight="true" spans="1:12">
      <c r="A359" s="658">
        <v>2050303</v>
      </c>
      <c r="B359" s="658"/>
      <c r="C359" s="658"/>
      <c r="D359" s="657" t="s">
        <v>332</v>
      </c>
      <c r="E359" s="658">
        <v>2050303</v>
      </c>
      <c r="F359" s="658" t="s">
        <v>336</v>
      </c>
      <c r="G359" s="664">
        <v>55588.431304</v>
      </c>
      <c r="H359" s="664">
        <v>57128.727587</v>
      </c>
      <c r="I359" s="664">
        <v>56798</v>
      </c>
      <c r="J359" s="664">
        <v>53389.273005</v>
      </c>
      <c r="K359" s="669">
        <v>-0.039561438367874</v>
      </c>
      <c r="L359" s="670"/>
    </row>
    <row r="360" s="508" customFormat="true" ht="50.1" customHeight="true" spans="1:12">
      <c r="A360" s="658">
        <v>2050305</v>
      </c>
      <c r="B360" s="658"/>
      <c r="C360" s="658"/>
      <c r="D360" s="657" t="s">
        <v>332</v>
      </c>
      <c r="E360" s="658">
        <v>2050305</v>
      </c>
      <c r="F360" s="658" t="s">
        <v>337</v>
      </c>
      <c r="G360" s="664">
        <v>237535.322714762</v>
      </c>
      <c r="H360" s="664">
        <v>267294.7653265</v>
      </c>
      <c r="I360" s="664">
        <v>261529</v>
      </c>
      <c r="J360" s="664">
        <v>251196.4273855</v>
      </c>
      <c r="K360" s="669">
        <v>0.0575118871358032</v>
      </c>
      <c r="L360" s="670" t="s">
        <v>338</v>
      </c>
    </row>
    <row r="361" s="508" customFormat="true" ht="15.95" customHeight="true" spans="1:12">
      <c r="A361" s="658">
        <v>2050399</v>
      </c>
      <c r="B361" s="658"/>
      <c r="C361" s="658"/>
      <c r="D361" s="657" t="s">
        <v>332</v>
      </c>
      <c r="E361" s="658">
        <v>2050399</v>
      </c>
      <c r="F361" s="658" t="s">
        <v>339</v>
      </c>
      <c r="G361" s="664">
        <v>2873.557479</v>
      </c>
      <c r="H361" s="664">
        <v>2639</v>
      </c>
      <c r="I361" s="664">
        <v>2639</v>
      </c>
      <c r="J361" s="664">
        <v>425.3</v>
      </c>
      <c r="K361" s="669">
        <v>-0.851995304389037</v>
      </c>
      <c r="L361" s="276"/>
    </row>
    <row r="362" s="508" customFormat="true" ht="15.95" customHeight="true" spans="1:12">
      <c r="A362" s="658">
        <v>20504</v>
      </c>
      <c r="B362" s="658"/>
      <c r="C362" s="657" t="s">
        <v>315</v>
      </c>
      <c r="D362" s="658"/>
      <c r="E362" s="658">
        <v>20504</v>
      </c>
      <c r="F362" s="658" t="s">
        <v>340</v>
      </c>
      <c r="G362" s="664">
        <v>0</v>
      </c>
      <c r="H362" s="664">
        <v>0</v>
      </c>
      <c r="I362" s="664">
        <v>0</v>
      </c>
      <c r="J362" s="664">
        <v>0</v>
      </c>
      <c r="K362" s="669" t="s">
        <v>71</v>
      </c>
      <c r="L362" s="670"/>
    </row>
    <row r="363" s="508" customFormat="true" ht="15.95" customHeight="true" spans="1:12">
      <c r="A363" s="658">
        <v>2050401</v>
      </c>
      <c r="B363" s="658"/>
      <c r="C363" s="658"/>
      <c r="D363" s="657" t="s">
        <v>341</v>
      </c>
      <c r="E363" s="658">
        <v>2050401</v>
      </c>
      <c r="F363" s="658" t="s">
        <v>342</v>
      </c>
      <c r="G363" s="664">
        <v>0</v>
      </c>
      <c r="H363" s="664">
        <v>0</v>
      </c>
      <c r="I363" s="664">
        <v>0</v>
      </c>
      <c r="J363" s="664">
        <v>0</v>
      </c>
      <c r="K363" s="669" t="s">
        <v>71</v>
      </c>
      <c r="L363" s="670"/>
    </row>
    <row r="364" s="508" customFormat="true" ht="15.95" customHeight="true" spans="1:12">
      <c r="A364" s="658">
        <v>2050402</v>
      </c>
      <c r="B364" s="658"/>
      <c r="C364" s="658"/>
      <c r="D364" s="657" t="s">
        <v>341</v>
      </c>
      <c r="E364" s="658">
        <v>2050402</v>
      </c>
      <c r="F364" s="658" t="s">
        <v>343</v>
      </c>
      <c r="G364" s="664">
        <v>0</v>
      </c>
      <c r="H364" s="664">
        <v>0</v>
      </c>
      <c r="I364" s="664">
        <v>0</v>
      </c>
      <c r="J364" s="664">
        <v>0</v>
      </c>
      <c r="K364" s="669" t="s">
        <v>71</v>
      </c>
      <c r="L364" s="670"/>
    </row>
    <row r="365" s="508" customFormat="true" ht="15.95" customHeight="true" spans="1:12">
      <c r="A365" s="658">
        <v>2050403</v>
      </c>
      <c r="B365" s="658"/>
      <c r="C365" s="658"/>
      <c r="D365" s="657" t="s">
        <v>341</v>
      </c>
      <c r="E365" s="658">
        <v>2050403</v>
      </c>
      <c r="F365" s="658" t="s">
        <v>344</v>
      </c>
      <c r="G365" s="664">
        <v>0</v>
      </c>
      <c r="H365" s="664">
        <v>0</v>
      </c>
      <c r="I365" s="664">
        <v>0</v>
      </c>
      <c r="J365" s="664">
        <v>0</v>
      </c>
      <c r="K365" s="669" t="s">
        <v>71</v>
      </c>
      <c r="L365" s="670"/>
    </row>
    <row r="366" s="508" customFormat="true" ht="15.95" customHeight="true" spans="1:12">
      <c r="A366" s="658">
        <v>2050404</v>
      </c>
      <c r="B366" s="658"/>
      <c r="C366" s="658"/>
      <c r="D366" s="657" t="s">
        <v>341</v>
      </c>
      <c r="E366" s="658">
        <v>2050404</v>
      </c>
      <c r="F366" s="658" t="s">
        <v>345</v>
      </c>
      <c r="G366" s="664">
        <v>0</v>
      </c>
      <c r="H366" s="664">
        <v>0</v>
      </c>
      <c r="I366" s="664">
        <v>0</v>
      </c>
      <c r="J366" s="664">
        <v>0</v>
      </c>
      <c r="K366" s="669" t="s">
        <v>71</v>
      </c>
      <c r="L366" s="670"/>
    </row>
    <row r="367" s="508" customFormat="true" ht="15.95" customHeight="true" spans="1:12">
      <c r="A367" s="658">
        <v>2050499</v>
      </c>
      <c r="B367" s="658"/>
      <c r="C367" s="658"/>
      <c r="D367" s="657" t="s">
        <v>341</v>
      </c>
      <c r="E367" s="658">
        <v>2050499</v>
      </c>
      <c r="F367" s="658" t="s">
        <v>346</v>
      </c>
      <c r="G367" s="664">
        <v>0</v>
      </c>
      <c r="H367" s="664">
        <v>0</v>
      </c>
      <c r="I367" s="664">
        <v>0</v>
      </c>
      <c r="J367" s="664">
        <v>0</v>
      </c>
      <c r="K367" s="669" t="s">
        <v>71</v>
      </c>
      <c r="L367" s="670"/>
    </row>
    <row r="368" s="508" customFormat="true" ht="39.95" customHeight="true" spans="1:12">
      <c r="A368" s="658">
        <v>20505</v>
      </c>
      <c r="B368" s="658"/>
      <c r="C368" s="657" t="s">
        <v>315</v>
      </c>
      <c r="D368" s="658"/>
      <c r="E368" s="658">
        <v>20505</v>
      </c>
      <c r="F368" s="658" t="s">
        <v>347</v>
      </c>
      <c r="G368" s="664">
        <v>9392.3621</v>
      </c>
      <c r="H368" s="664">
        <v>8890</v>
      </c>
      <c r="I368" s="664">
        <v>8890</v>
      </c>
      <c r="J368" s="664">
        <v>6828.08267</v>
      </c>
      <c r="K368" s="669">
        <v>-0.273017522397268</v>
      </c>
      <c r="L368" s="276" t="s">
        <v>348</v>
      </c>
    </row>
    <row r="369" s="508" customFormat="true" ht="15.95" customHeight="true" spans="1:12">
      <c r="A369" s="658">
        <v>2050501</v>
      </c>
      <c r="B369" s="658"/>
      <c r="C369" s="658"/>
      <c r="D369" s="657" t="s">
        <v>349</v>
      </c>
      <c r="E369" s="658">
        <v>2050501</v>
      </c>
      <c r="F369" s="658" t="s">
        <v>350</v>
      </c>
      <c r="G369" s="664">
        <v>9392.3621</v>
      </c>
      <c r="H369" s="664">
        <v>8890</v>
      </c>
      <c r="I369" s="664">
        <v>8890</v>
      </c>
      <c r="J369" s="664">
        <v>6828.08267</v>
      </c>
      <c r="K369" s="669">
        <v>-0.273017522397268</v>
      </c>
      <c r="L369" s="276"/>
    </row>
    <row r="370" s="508" customFormat="true" ht="15.95" customHeight="true" spans="1:12">
      <c r="A370" s="658">
        <v>2050502</v>
      </c>
      <c r="B370" s="658"/>
      <c r="C370" s="658"/>
      <c r="D370" s="657" t="s">
        <v>349</v>
      </c>
      <c r="E370" s="658">
        <v>2050502</v>
      </c>
      <c r="F370" s="658" t="s">
        <v>351</v>
      </c>
      <c r="G370" s="664">
        <v>0</v>
      </c>
      <c r="H370" s="664">
        <v>0</v>
      </c>
      <c r="I370" s="664">
        <v>0</v>
      </c>
      <c r="J370" s="664">
        <v>0</v>
      </c>
      <c r="K370" s="669" t="s">
        <v>71</v>
      </c>
      <c r="L370" s="670"/>
    </row>
    <row r="371" s="508" customFormat="true" ht="15.95" customHeight="true" spans="1:12">
      <c r="A371" s="658">
        <v>2050599</v>
      </c>
      <c r="B371" s="658"/>
      <c r="C371" s="658"/>
      <c r="D371" s="657" t="s">
        <v>349</v>
      </c>
      <c r="E371" s="658">
        <v>2050599</v>
      </c>
      <c r="F371" s="658" t="s">
        <v>352</v>
      </c>
      <c r="G371" s="664">
        <v>0</v>
      </c>
      <c r="H371" s="664">
        <v>0</v>
      </c>
      <c r="I371" s="664">
        <v>0</v>
      </c>
      <c r="J371" s="664">
        <v>0</v>
      </c>
      <c r="K371" s="669" t="s">
        <v>71</v>
      </c>
      <c r="L371" s="670"/>
    </row>
    <row r="372" s="508" customFormat="true" ht="15.95" customHeight="true" spans="1:12">
      <c r="A372" s="658">
        <v>20506</v>
      </c>
      <c r="B372" s="658"/>
      <c r="C372" s="657" t="s">
        <v>315</v>
      </c>
      <c r="D372" s="658"/>
      <c r="E372" s="658">
        <v>20506</v>
      </c>
      <c r="F372" s="658" t="s">
        <v>353</v>
      </c>
      <c r="G372" s="664">
        <v>0</v>
      </c>
      <c r="H372" s="664">
        <v>0</v>
      </c>
      <c r="I372" s="664">
        <v>0</v>
      </c>
      <c r="J372" s="664">
        <v>0</v>
      </c>
      <c r="K372" s="669" t="s">
        <v>71</v>
      </c>
      <c r="L372" s="670"/>
    </row>
    <row r="373" s="508" customFormat="true" ht="15.95" customHeight="true" spans="1:12">
      <c r="A373" s="658">
        <v>2050601</v>
      </c>
      <c r="B373" s="658"/>
      <c r="C373" s="658"/>
      <c r="D373" s="657" t="s">
        <v>354</v>
      </c>
      <c r="E373" s="658">
        <v>2050601</v>
      </c>
      <c r="F373" s="658" t="s">
        <v>355</v>
      </c>
      <c r="G373" s="664">
        <v>0</v>
      </c>
      <c r="H373" s="664">
        <v>0</v>
      </c>
      <c r="I373" s="664">
        <v>0</v>
      </c>
      <c r="J373" s="664">
        <v>0</v>
      </c>
      <c r="K373" s="669" t="s">
        <v>71</v>
      </c>
      <c r="L373" s="670"/>
    </row>
    <row r="374" s="508" customFormat="true" ht="15.95" customHeight="true" spans="1:12">
      <c r="A374" s="658">
        <v>2050602</v>
      </c>
      <c r="B374" s="658"/>
      <c r="C374" s="658"/>
      <c r="D374" s="657" t="s">
        <v>354</v>
      </c>
      <c r="E374" s="658">
        <v>2050602</v>
      </c>
      <c r="F374" s="658" t="s">
        <v>356</v>
      </c>
      <c r="G374" s="664">
        <v>0</v>
      </c>
      <c r="H374" s="664">
        <v>0</v>
      </c>
      <c r="I374" s="664">
        <v>0</v>
      </c>
      <c r="J374" s="664">
        <v>0</v>
      </c>
      <c r="K374" s="669" t="s">
        <v>71</v>
      </c>
      <c r="L374" s="670"/>
    </row>
    <row r="375" s="508" customFormat="true" ht="15.95" customHeight="true" spans="1:12">
      <c r="A375" s="658">
        <v>2050699</v>
      </c>
      <c r="B375" s="658"/>
      <c r="C375" s="658"/>
      <c r="D375" s="657" t="s">
        <v>354</v>
      </c>
      <c r="E375" s="658">
        <v>2050699</v>
      </c>
      <c r="F375" s="658" t="s">
        <v>357</v>
      </c>
      <c r="G375" s="664">
        <v>0</v>
      </c>
      <c r="H375" s="664">
        <v>0</v>
      </c>
      <c r="I375" s="664">
        <v>0</v>
      </c>
      <c r="J375" s="664">
        <v>0</v>
      </c>
      <c r="K375" s="669" t="s">
        <v>71</v>
      </c>
      <c r="L375" s="670"/>
    </row>
    <row r="376" s="508" customFormat="true" ht="39.95" customHeight="true" spans="1:12">
      <c r="A376" s="658">
        <v>20507</v>
      </c>
      <c r="B376" s="658"/>
      <c r="C376" s="657" t="s">
        <v>315</v>
      </c>
      <c r="D376" s="658"/>
      <c r="E376" s="658">
        <v>20507</v>
      </c>
      <c r="F376" s="658" t="s">
        <v>358</v>
      </c>
      <c r="G376" s="664">
        <v>26608.4456665977</v>
      </c>
      <c r="H376" s="664">
        <v>29010.21521</v>
      </c>
      <c r="I376" s="664">
        <v>28310</v>
      </c>
      <c r="J376" s="664">
        <v>32319.254283</v>
      </c>
      <c r="K376" s="669">
        <v>0.214623908812954</v>
      </c>
      <c r="L376" s="276" t="s">
        <v>359</v>
      </c>
    </row>
    <row r="377" s="508" customFormat="true" ht="15.95" customHeight="true" spans="1:12">
      <c r="A377" s="658">
        <v>2050701</v>
      </c>
      <c r="B377" s="658"/>
      <c r="C377" s="658"/>
      <c r="D377" s="657" t="s">
        <v>360</v>
      </c>
      <c r="E377" s="658">
        <v>2050701</v>
      </c>
      <c r="F377" s="658" t="s">
        <v>361</v>
      </c>
      <c r="G377" s="664">
        <v>19578.3243225977</v>
      </c>
      <c r="H377" s="664">
        <v>22001.21521</v>
      </c>
      <c r="I377" s="664">
        <v>21301</v>
      </c>
      <c r="J377" s="664">
        <v>24427.531807</v>
      </c>
      <c r="K377" s="669">
        <v>0.247682457625102</v>
      </c>
      <c r="L377" s="276"/>
    </row>
    <row r="378" s="508" customFormat="true" ht="15.95" customHeight="true" spans="1:12">
      <c r="A378" s="658">
        <v>2050702</v>
      </c>
      <c r="B378" s="658"/>
      <c r="C378" s="658"/>
      <c r="D378" s="657" t="s">
        <v>360</v>
      </c>
      <c r="E378" s="658">
        <v>2050702</v>
      </c>
      <c r="F378" s="658" t="s">
        <v>362</v>
      </c>
      <c r="G378" s="664">
        <v>7030.121344</v>
      </c>
      <c r="H378" s="664">
        <v>7009</v>
      </c>
      <c r="I378" s="664">
        <v>7009</v>
      </c>
      <c r="J378" s="664">
        <v>7891.722476</v>
      </c>
      <c r="K378" s="669">
        <v>0.122558500748405</v>
      </c>
      <c r="L378" s="670"/>
    </row>
    <row r="379" s="508" customFormat="true" ht="15.95" customHeight="true" spans="1:12">
      <c r="A379" s="658">
        <v>2050799</v>
      </c>
      <c r="B379" s="658"/>
      <c r="C379" s="658"/>
      <c r="D379" s="657" t="s">
        <v>360</v>
      </c>
      <c r="E379" s="658">
        <v>2050799</v>
      </c>
      <c r="F379" s="658" t="s">
        <v>363</v>
      </c>
      <c r="G379" s="664">
        <v>0</v>
      </c>
      <c r="H379" s="664">
        <v>0</v>
      </c>
      <c r="I379" s="664">
        <v>0</v>
      </c>
      <c r="J379" s="664">
        <v>0</v>
      </c>
      <c r="K379" s="669" t="s">
        <v>71</v>
      </c>
      <c r="L379" s="670"/>
    </row>
    <row r="380" s="508" customFormat="true" ht="15.95" customHeight="true" spans="1:12">
      <c r="A380" s="658">
        <v>20508</v>
      </c>
      <c r="B380" s="658"/>
      <c r="C380" s="657" t="s">
        <v>315</v>
      </c>
      <c r="D380" s="658"/>
      <c r="E380" s="658">
        <v>20508</v>
      </c>
      <c r="F380" s="658" t="s">
        <v>364</v>
      </c>
      <c r="G380" s="664">
        <v>25706.714763</v>
      </c>
      <c r="H380" s="664">
        <v>20577.529342</v>
      </c>
      <c r="I380" s="664">
        <v>20242</v>
      </c>
      <c r="J380" s="664">
        <v>22665.129333</v>
      </c>
      <c r="K380" s="669">
        <v>-0.118318713925196</v>
      </c>
      <c r="L380" s="670"/>
    </row>
    <row r="381" s="508" customFormat="true" ht="15.95" customHeight="true" spans="1:12">
      <c r="A381" s="658">
        <v>2050801</v>
      </c>
      <c r="B381" s="658"/>
      <c r="C381" s="658"/>
      <c r="D381" s="657" t="s">
        <v>365</v>
      </c>
      <c r="E381" s="658">
        <v>2050801</v>
      </c>
      <c r="F381" s="658" t="s">
        <v>366</v>
      </c>
      <c r="G381" s="664">
        <v>20</v>
      </c>
      <c r="H381" s="664">
        <v>691.18584</v>
      </c>
      <c r="I381" s="664">
        <v>512</v>
      </c>
      <c r="J381" s="664">
        <v>179.18584</v>
      </c>
      <c r="K381" s="669">
        <v>7.959292</v>
      </c>
      <c r="L381" s="276"/>
    </row>
    <row r="382" s="508" customFormat="true" ht="15.95" customHeight="true" spans="1:12">
      <c r="A382" s="658">
        <v>2050802</v>
      </c>
      <c r="B382" s="658"/>
      <c r="C382" s="658"/>
      <c r="D382" s="657" t="s">
        <v>365</v>
      </c>
      <c r="E382" s="658">
        <v>2050802</v>
      </c>
      <c r="F382" s="658" t="s">
        <v>367</v>
      </c>
      <c r="G382" s="664">
        <v>13668.419293</v>
      </c>
      <c r="H382" s="664">
        <v>13867.343502</v>
      </c>
      <c r="I382" s="664">
        <v>13729</v>
      </c>
      <c r="J382" s="664">
        <v>14202.053993</v>
      </c>
      <c r="K382" s="669">
        <v>0.0390414347526849</v>
      </c>
      <c r="L382" s="670"/>
    </row>
    <row r="383" s="508" customFormat="true" ht="15.95" customHeight="true" spans="1:12">
      <c r="A383" s="658">
        <v>2050803</v>
      </c>
      <c r="B383" s="658"/>
      <c r="C383" s="658"/>
      <c r="D383" s="657" t="s">
        <v>365</v>
      </c>
      <c r="E383" s="658">
        <v>2050803</v>
      </c>
      <c r="F383" s="658" t="s">
        <v>368</v>
      </c>
      <c r="G383" s="664">
        <v>10612.9265</v>
      </c>
      <c r="H383" s="664">
        <v>5635</v>
      </c>
      <c r="I383" s="664">
        <v>5617</v>
      </c>
      <c r="J383" s="664">
        <v>8283.8895</v>
      </c>
      <c r="K383" s="669">
        <v>-0.219452853084397</v>
      </c>
      <c r="L383" s="276"/>
    </row>
    <row r="384" s="508" customFormat="true" ht="15.95" customHeight="true" spans="1:12">
      <c r="A384" s="658">
        <v>2050804</v>
      </c>
      <c r="B384" s="658"/>
      <c r="C384" s="658"/>
      <c r="D384" s="657" t="s">
        <v>365</v>
      </c>
      <c r="E384" s="658">
        <v>2050804</v>
      </c>
      <c r="F384" s="658" t="s">
        <v>369</v>
      </c>
      <c r="G384" s="664">
        <v>0</v>
      </c>
      <c r="H384" s="664">
        <v>0</v>
      </c>
      <c r="I384" s="664">
        <v>0</v>
      </c>
      <c r="J384" s="664">
        <v>0</v>
      </c>
      <c r="K384" s="669" t="s">
        <v>71</v>
      </c>
      <c r="L384" s="670"/>
    </row>
    <row r="385" s="508" customFormat="true" ht="15.95" customHeight="true" spans="1:12">
      <c r="A385" s="658">
        <v>2050899</v>
      </c>
      <c r="B385" s="658"/>
      <c r="C385" s="658"/>
      <c r="D385" s="657" t="s">
        <v>365</v>
      </c>
      <c r="E385" s="658">
        <v>2050899</v>
      </c>
      <c r="F385" s="658" t="s">
        <v>370</v>
      </c>
      <c r="G385" s="664">
        <v>1405.36897</v>
      </c>
      <c r="H385" s="664">
        <v>384</v>
      </c>
      <c r="I385" s="664">
        <v>384</v>
      </c>
      <c r="J385" s="664">
        <v>0</v>
      </c>
      <c r="K385" s="669">
        <v>-1</v>
      </c>
      <c r="L385" s="276"/>
    </row>
    <row r="386" s="508" customFormat="true" ht="15.95" customHeight="true" spans="1:12">
      <c r="A386" s="658">
        <v>20509</v>
      </c>
      <c r="B386" s="658"/>
      <c r="C386" s="657" t="s">
        <v>315</v>
      </c>
      <c r="D386" s="658"/>
      <c r="E386" s="658">
        <v>20509</v>
      </c>
      <c r="F386" s="658" t="s">
        <v>371</v>
      </c>
      <c r="G386" s="664">
        <v>303209.279714</v>
      </c>
      <c r="H386" s="664">
        <v>194726.8044655</v>
      </c>
      <c r="I386" s="664">
        <v>175741</v>
      </c>
      <c r="J386" s="664">
        <v>322377.5944655</v>
      </c>
      <c r="K386" s="669">
        <v>0.0632181006121592</v>
      </c>
      <c r="L386" s="670"/>
    </row>
    <row r="387" s="508" customFormat="true" ht="15.95" customHeight="true" spans="1:12">
      <c r="A387" s="658">
        <v>2050901</v>
      </c>
      <c r="B387" s="658"/>
      <c r="C387" s="658"/>
      <c r="D387" s="657" t="s">
        <v>372</v>
      </c>
      <c r="E387" s="658">
        <v>2050901</v>
      </c>
      <c r="F387" s="658" t="s">
        <v>373</v>
      </c>
      <c r="G387" s="664">
        <v>0</v>
      </c>
      <c r="H387" s="664">
        <v>0</v>
      </c>
      <c r="I387" s="664">
        <v>0</v>
      </c>
      <c r="J387" s="664">
        <v>0</v>
      </c>
      <c r="K387" s="669" t="s">
        <v>71</v>
      </c>
      <c r="L387" s="670"/>
    </row>
    <row r="388" s="508" customFormat="true" ht="15.95" customHeight="true" spans="1:12">
      <c r="A388" s="658">
        <v>2050902</v>
      </c>
      <c r="B388" s="658"/>
      <c r="C388" s="658"/>
      <c r="D388" s="657" t="s">
        <v>372</v>
      </c>
      <c r="E388" s="658">
        <v>2050902</v>
      </c>
      <c r="F388" s="658" t="s">
        <v>374</v>
      </c>
      <c r="G388" s="664">
        <v>0</v>
      </c>
      <c r="H388" s="664">
        <v>0</v>
      </c>
      <c r="I388" s="664">
        <v>0</v>
      </c>
      <c r="J388" s="664">
        <v>0</v>
      </c>
      <c r="K388" s="669" t="s">
        <v>71</v>
      </c>
      <c r="L388" s="670"/>
    </row>
    <row r="389" s="508" customFormat="true" ht="15.95" customHeight="true" spans="1:12">
      <c r="A389" s="658">
        <v>2050903</v>
      </c>
      <c r="B389" s="658"/>
      <c r="C389" s="658"/>
      <c r="D389" s="657" t="s">
        <v>372</v>
      </c>
      <c r="E389" s="658">
        <v>2050903</v>
      </c>
      <c r="F389" s="658" t="s">
        <v>375</v>
      </c>
      <c r="G389" s="664">
        <v>0</v>
      </c>
      <c r="H389" s="664">
        <v>0</v>
      </c>
      <c r="I389" s="664">
        <v>0</v>
      </c>
      <c r="J389" s="664">
        <v>0</v>
      </c>
      <c r="K389" s="669" t="s">
        <v>71</v>
      </c>
      <c r="L389" s="670"/>
    </row>
    <row r="390" s="508" customFormat="true" ht="15.95" customHeight="true" spans="1:12">
      <c r="A390" s="658">
        <v>2050904</v>
      </c>
      <c r="B390" s="658"/>
      <c r="C390" s="658"/>
      <c r="D390" s="657" t="s">
        <v>372</v>
      </c>
      <c r="E390" s="658">
        <v>2050904</v>
      </c>
      <c r="F390" s="658" t="s">
        <v>376</v>
      </c>
      <c r="G390" s="664">
        <v>3365.79</v>
      </c>
      <c r="H390" s="664">
        <v>3331.2</v>
      </c>
      <c r="I390" s="664">
        <v>1986</v>
      </c>
      <c r="J390" s="664">
        <v>1345.2</v>
      </c>
      <c r="K390" s="669">
        <v>-0.600331571488417</v>
      </c>
      <c r="L390" s="276"/>
    </row>
    <row r="391" s="508" customFormat="true" ht="15.95" customHeight="true" spans="1:12">
      <c r="A391" s="658">
        <v>2050905</v>
      </c>
      <c r="B391" s="658"/>
      <c r="C391" s="658"/>
      <c r="D391" s="657" t="s">
        <v>372</v>
      </c>
      <c r="E391" s="658">
        <v>2050905</v>
      </c>
      <c r="F391" s="658" t="s">
        <v>377</v>
      </c>
      <c r="G391" s="664">
        <v>1150.455</v>
      </c>
      <c r="H391" s="664">
        <v>1095</v>
      </c>
      <c r="I391" s="664">
        <v>1095</v>
      </c>
      <c r="J391" s="664">
        <v>0</v>
      </c>
      <c r="K391" s="669">
        <v>-1</v>
      </c>
      <c r="L391" s="276"/>
    </row>
    <row r="392" s="508" customFormat="true" ht="15.95" customHeight="true" spans="1:12">
      <c r="A392" s="658">
        <v>2050999</v>
      </c>
      <c r="B392" s="658"/>
      <c r="C392" s="658"/>
      <c r="D392" s="657" t="s">
        <v>372</v>
      </c>
      <c r="E392" s="658">
        <v>2050999</v>
      </c>
      <c r="F392" s="658" t="s">
        <v>378</v>
      </c>
      <c r="G392" s="664">
        <v>298693.034714</v>
      </c>
      <c r="H392" s="664">
        <v>190300.6044655</v>
      </c>
      <c r="I392" s="664">
        <v>172660</v>
      </c>
      <c r="J392" s="664">
        <v>321032.3944655</v>
      </c>
      <c r="K392" s="669">
        <v>0.0747903605214296</v>
      </c>
      <c r="L392" s="670"/>
    </row>
    <row r="393" s="508" customFormat="true" ht="66.75" customHeight="true" spans="1:12">
      <c r="A393" s="658">
        <v>20599</v>
      </c>
      <c r="B393" s="658" t="s">
        <v>220</v>
      </c>
      <c r="C393" s="657" t="s">
        <v>315</v>
      </c>
      <c r="D393" s="658"/>
      <c r="E393" s="658">
        <v>20599</v>
      </c>
      <c r="F393" s="658" t="s">
        <v>379</v>
      </c>
      <c r="G393" s="664">
        <v>195708.345875773</v>
      </c>
      <c r="H393" s="664">
        <v>29599.950344</v>
      </c>
      <c r="I393" s="664">
        <v>23263</v>
      </c>
      <c r="J393" s="664">
        <v>155470.480344</v>
      </c>
      <c r="K393" s="669">
        <v>-0.205601173275023</v>
      </c>
      <c r="L393" s="670" t="s">
        <v>380</v>
      </c>
    </row>
    <row r="394" s="508" customFormat="true" ht="15.95" customHeight="true" spans="1:12">
      <c r="A394" s="671">
        <v>2059999</v>
      </c>
      <c r="B394" s="671" t="s">
        <v>226</v>
      </c>
      <c r="C394" s="672"/>
      <c r="D394" s="671">
        <v>20599</v>
      </c>
      <c r="E394" s="658">
        <v>2059999</v>
      </c>
      <c r="F394" s="658" t="s">
        <v>381</v>
      </c>
      <c r="G394" s="664">
        <v>195708.345875773</v>
      </c>
      <c r="H394" s="664">
        <v>29599.950344</v>
      </c>
      <c r="I394" s="664">
        <v>23263</v>
      </c>
      <c r="J394" s="664">
        <v>155470</v>
      </c>
      <c r="K394" s="669">
        <f>J394/G394-1</f>
        <v>-0.205603627661922</v>
      </c>
      <c r="L394" s="670"/>
    </row>
    <row r="395" s="508" customFormat="true" ht="100.5" customHeight="true" spans="1:12">
      <c r="A395" s="671">
        <v>206</v>
      </c>
      <c r="B395" s="671"/>
      <c r="C395" s="671"/>
      <c r="D395" s="671"/>
      <c r="E395" s="658">
        <v>206</v>
      </c>
      <c r="F395" s="658" t="s">
        <v>382</v>
      </c>
      <c r="G395" s="664">
        <v>3793739.61082827</v>
      </c>
      <c r="H395" s="664">
        <v>2770631.685497</v>
      </c>
      <c r="I395" s="664">
        <v>2718078</v>
      </c>
      <c r="J395" s="664">
        <v>3766070.6446</v>
      </c>
      <c r="K395" s="669">
        <v>-0.00729332243818102</v>
      </c>
      <c r="L395" s="276" t="s">
        <v>383</v>
      </c>
    </row>
    <row r="396" s="508" customFormat="true" ht="59.25" customHeight="true" spans="1:12">
      <c r="A396" s="658">
        <v>20601</v>
      </c>
      <c r="B396" s="658"/>
      <c r="C396" s="657" t="s">
        <v>384</v>
      </c>
      <c r="D396" s="658"/>
      <c r="E396" s="658">
        <v>20601</v>
      </c>
      <c r="F396" s="658" t="s">
        <v>385</v>
      </c>
      <c r="G396" s="664">
        <v>56457.910966</v>
      </c>
      <c r="H396" s="664">
        <v>58237.423112</v>
      </c>
      <c r="I396" s="664">
        <v>58122</v>
      </c>
      <c r="J396" s="664">
        <v>17962.427112</v>
      </c>
      <c r="K396" s="669">
        <v>-0.681843929315463</v>
      </c>
      <c r="L396" s="276" t="s">
        <v>386</v>
      </c>
    </row>
    <row r="397" s="508" customFormat="true" ht="15.95" customHeight="true" spans="1:12">
      <c r="A397" s="658">
        <v>2060101</v>
      </c>
      <c r="B397" s="658"/>
      <c r="C397" s="658"/>
      <c r="D397" s="657" t="s">
        <v>387</v>
      </c>
      <c r="E397" s="658">
        <v>2060101</v>
      </c>
      <c r="F397" s="658" t="s">
        <v>54</v>
      </c>
      <c r="G397" s="664">
        <v>5295.143266</v>
      </c>
      <c r="H397" s="664">
        <v>5094</v>
      </c>
      <c r="I397" s="664">
        <v>5094</v>
      </c>
      <c r="J397" s="664">
        <v>4682.48</v>
      </c>
      <c r="K397" s="669">
        <v>-0.115702868689861</v>
      </c>
      <c r="L397" s="670"/>
    </row>
    <row r="398" s="508" customFormat="true" ht="15.95" customHeight="true" spans="1:12">
      <c r="A398" s="658">
        <v>2060102</v>
      </c>
      <c r="B398" s="658"/>
      <c r="C398" s="658"/>
      <c r="D398" s="657" t="s">
        <v>387</v>
      </c>
      <c r="E398" s="658">
        <v>2060102</v>
      </c>
      <c r="F398" s="658" t="s">
        <v>55</v>
      </c>
      <c r="G398" s="664">
        <v>1897.3277</v>
      </c>
      <c r="H398" s="664">
        <v>1758.423112</v>
      </c>
      <c r="I398" s="664">
        <v>1643</v>
      </c>
      <c r="J398" s="664">
        <v>838.893112</v>
      </c>
      <c r="K398" s="669">
        <v>-0.557855444792167</v>
      </c>
      <c r="L398" s="276"/>
    </row>
    <row r="399" s="508" customFormat="true" ht="15.95" customHeight="true" spans="1:12">
      <c r="A399" s="658">
        <v>2060103</v>
      </c>
      <c r="B399" s="658"/>
      <c r="C399" s="658"/>
      <c r="D399" s="657" t="s">
        <v>387</v>
      </c>
      <c r="E399" s="658">
        <v>2060103</v>
      </c>
      <c r="F399" s="658" t="s">
        <v>56</v>
      </c>
      <c r="G399" s="664">
        <v>0</v>
      </c>
      <c r="H399" s="664">
        <v>0</v>
      </c>
      <c r="I399" s="664">
        <v>0</v>
      </c>
      <c r="J399" s="664">
        <v>0</v>
      </c>
      <c r="K399" s="669" t="s">
        <v>71</v>
      </c>
      <c r="L399" s="670"/>
    </row>
    <row r="400" s="508" customFormat="true" ht="15.95" customHeight="true" spans="1:12">
      <c r="A400" s="658">
        <v>2060199</v>
      </c>
      <c r="B400" s="658"/>
      <c r="C400" s="658"/>
      <c r="D400" s="657" t="s">
        <v>387</v>
      </c>
      <c r="E400" s="658">
        <v>2060199</v>
      </c>
      <c r="F400" s="658" t="s">
        <v>388</v>
      </c>
      <c r="G400" s="664">
        <v>49265.44</v>
      </c>
      <c r="H400" s="664">
        <v>51385</v>
      </c>
      <c r="I400" s="664">
        <v>51385</v>
      </c>
      <c r="J400" s="664">
        <v>12441.054</v>
      </c>
      <c r="K400" s="669">
        <v>-0.747468935627085</v>
      </c>
      <c r="L400" s="276"/>
    </row>
    <row r="401" s="508" customFormat="true" ht="15.95" customHeight="true" spans="1:12">
      <c r="A401" s="658">
        <v>20602</v>
      </c>
      <c r="B401" s="658"/>
      <c r="C401" s="657" t="s">
        <v>384</v>
      </c>
      <c r="D401" s="658"/>
      <c r="E401" s="658">
        <v>20602</v>
      </c>
      <c r="F401" s="658" t="s">
        <v>389</v>
      </c>
      <c r="G401" s="664">
        <v>799076.908655767</v>
      </c>
      <c r="H401" s="664">
        <v>692585.87629</v>
      </c>
      <c r="I401" s="664">
        <v>692198</v>
      </c>
      <c r="J401" s="664">
        <v>788629.87629</v>
      </c>
      <c r="K401" s="669">
        <v>-0.0130738759343469</v>
      </c>
      <c r="L401" s="670"/>
    </row>
    <row r="402" s="508" customFormat="true" ht="15.95" customHeight="true" spans="1:12">
      <c r="A402" s="658">
        <v>2060201</v>
      </c>
      <c r="B402" s="658"/>
      <c r="C402" s="658"/>
      <c r="D402" s="657" t="s">
        <v>390</v>
      </c>
      <c r="E402" s="658">
        <v>2060201</v>
      </c>
      <c r="F402" s="658" t="s">
        <v>391</v>
      </c>
      <c r="G402" s="664">
        <v>0</v>
      </c>
      <c r="H402" s="664">
        <v>0</v>
      </c>
      <c r="I402" s="664">
        <v>0</v>
      </c>
      <c r="J402" s="664">
        <v>0</v>
      </c>
      <c r="K402" s="669" t="s">
        <v>71</v>
      </c>
      <c r="L402" s="670"/>
    </row>
    <row r="403" s="508" customFormat="true" ht="15.95" customHeight="true" spans="1:12">
      <c r="A403" s="658">
        <v>2060203</v>
      </c>
      <c r="B403" s="658"/>
      <c r="C403" s="658"/>
      <c r="D403" s="657" t="s">
        <v>390</v>
      </c>
      <c r="E403" s="658">
        <v>2060203</v>
      </c>
      <c r="F403" s="658" t="s">
        <v>392</v>
      </c>
      <c r="G403" s="664">
        <v>150807.35846</v>
      </c>
      <c r="H403" s="664">
        <v>176159.648334</v>
      </c>
      <c r="I403" s="664">
        <v>176100</v>
      </c>
      <c r="J403" s="664">
        <v>200059.648334</v>
      </c>
      <c r="K403" s="669">
        <v>0.326590760404199</v>
      </c>
      <c r="L403" s="276"/>
    </row>
    <row r="404" s="508" customFormat="true" ht="15.95" customHeight="true" spans="1:12">
      <c r="A404" s="658">
        <v>2060204</v>
      </c>
      <c r="B404" s="658"/>
      <c r="C404" s="658"/>
      <c r="D404" s="657" t="s">
        <v>390</v>
      </c>
      <c r="E404" s="658">
        <v>2060204</v>
      </c>
      <c r="F404" s="658" t="s">
        <v>393</v>
      </c>
      <c r="G404" s="664">
        <v>582810.434515934</v>
      </c>
      <c r="H404" s="664">
        <v>452819.997956</v>
      </c>
      <c r="I404" s="664">
        <v>452497</v>
      </c>
      <c r="J404" s="664">
        <v>588564.997956</v>
      </c>
      <c r="K404" s="669">
        <v>0.00987381676658834</v>
      </c>
      <c r="L404" s="670"/>
    </row>
    <row r="405" s="508" customFormat="true" ht="15.95" customHeight="true" spans="1:12">
      <c r="A405" s="658">
        <v>2060205</v>
      </c>
      <c r="B405" s="658"/>
      <c r="C405" s="658"/>
      <c r="D405" s="657" t="s">
        <v>390</v>
      </c>
      <c r="E405" s="658">
        <v>2060205</v>
      </c>
      <c r="F405" s="658" t="s">
        <v>394</v>
      </c>
      <c r="G405" s="664">
        <v>0</v>
      </c>
      <c r="H405" s="664">
        <v>828</v>
      </c>
      <c r="I405" s="664">
        <v>828</v>
      </c>
      <c r="J405" s="664">
        <v>0</v>
      </c>
      <c r="K405" s="669" t="s">
        <v>71</v>
      </c>
      <c r="L405" s="670"/>
    </row>
    <row r="406" s="508" customFormat="true" ht="15.95" customHeight="true" spans="1:12">
      <c r="A406" s="658">
        <v>2060206</v>
      </c>
      <c r="B406" s="658"/>
      <c r="C406" s="658"/>
      <c r="D406" s="657" t="s">
        <v>390</v>
      </c>
      <c r="E406" s="658">
        <v>2060206</v>
      </c>
      <c r="F406" s="658" t="s">
        <v>395</v>
      </c>
      <c r="G406" s="664">
        <v>65431.3070078335</v>
      </c>
      <c r="H406" s="664">
        <v>60255</v>
      </c>
      <c r="I406" s="664">
        <v>60255</v>
      </c>
      <c r="J406" s="664">
        <v>0</v>
      </c>
      <c r="K406" s="669">
        <v>-1</v>
      </c>
      <c r="L406" s="276"/>
    </row>
    <row r="407" s="508" customFormat="true" ht="15.95" customHeight="true" spans="1:12">
      <c r="A407" s="658">
        <v>2060207</v>
      </c>
      <c r="B407" s="658"/>
      <c r="C407" s="658"/>
      <c r="D407" s="657" t="s">
        <v>390</v>
      </c>
      <c r="E407" s="658">
        <v>2060207</v>
      </c>
      <c r="F407" s="658" t="s">
        <v>396</v>
      </c>
      <c r="G407" s="664">
        <v>0</v>
      </c>
      <c r="H407" s="664">
        <v>0</v>
      </c>
      <c r="I407" s="664">
        <v>0</v>
      </c>
      <c r="J407" s="664">
        <v>0</v>
      </c>
      <c r="K407" s="669" t="s">
        <v>71</v>
      </c>
      <c r="L407" s="670"/>
    </row>
    <row r="408" s="508" customFormat="true" ht="15.95" customHeight="true" spans="1:12">
      <c r="A408" s="658">
        <v>2060208</v>
      </c>
      <c r="B408" s="658"/>
      <c r="C408" s="658"/>
      <c r="D408" s="657" t="s">
        <v>390</v>
      </c>
      <c r="E408" s="658">
        <v>2060208</v>
      </c>
      <c r="F408" s="658" t="s">
        <v>397</v>
      </c>
      <c r="G408" s="664">
        <v>0</v>
      </c>
      <c r="H408" s="664">
        <v>0</v>
      </c>
      <c r="I408" s="664">
        <v>0</v>
      </c>
      <c r="J408" s="664">
        <v>0</v>
      </c>
      <c r="K408" s="669" t="s">
        <v>71</v>
      </c>
      <c r="L408" s="670"/>
    </row>
    <row r="409" s="508" customFormat="true" ht="15.95" customHeight="true" spans="1:12">
      <c r="A409" s="658">
        <v>2060299</v>
      </c>
      <c r="B409" s="658"/>
      <c r="C409" s="658"/>
      <c r="D409" s="657" t="s">
        <v>390</v>
      </c>
      <c r="E409" s="658">
        <v>2060299</v>
      </c>
      <c r="F409" s="658" t="s">
        <v>398</v>
      </c>
      <c r="G409" s="664">
        <v>27.808672</v>
      </c>
      <c r="H409" s="664">
        <v>2523.23</v>
      </c>
      <c r="I409" s="664">
        <v>2518</v>
      </c>
      <c r="J409" s="664">
        <v>5.23</v>
      </c>
      <c r="K409" s="669">
        <v>-0.81192917087159</v>
      </c>
      <c r="L409" s="276"/>
    </row>
    <row r="410" s="508" customFormat="true" ht="70.5" customHeight="true" spans="1:12">
      <c r="A410" s="658">
        <v>20603</v>
      </c>
      <c r="B410" s="658"/>
      <c r="C410" s="657" t="s">
        <v>384</v>
      </c>
      <c r="D410" s="658"/>
      <c r="E410" s="658">
        <v>20603</v>
      </c>
      <c r="F410" s="658" t="s">
        <v>399</v>
      </c>
      <c r="G410" s="664">
        <v>47998.229228865</v>
      </c>
      <c r="H410" s="664">
        <v>441</v>
      </c>
      <c r="I410" s="664">
        <v>441</v>
      </c>
      <c r="J410" s="664">
        <v>76000</v>
      </c>
      <c r="K410" s="669">
        <v>0.583391746341663</v>
      </c>
      <c r="L410" s="276" t="s">
        <v>400</v>
      </c>
    </row>
    <row r="411" s="508" customFormat="true" ht="15.95" customHeight="true" spans="1:12">
      <c r="A411" s="658">
        <v>2060301</v>
      </c>
      <c r="B411" s="658"/>
      <c r="C411" s="658"/>
      <c r="D411" s="657" t="s">
        <v>401</v>
      </c>
      <c r="E411" s="658">
        <v>2060301</v>
      </c>
      <c r="F411" s="658" t="s">
        <v>391</v>
      </c>
      <c r="G411" s="664">
        <v>5000</v>
      </c>
      <c r="H411" s="664">
        <v>0</v>
      </c>
      <c r="I411" s="664">
        <v>0</v>
      </c>
      <c r="J411" s="664">
        <v>0</v>
      </c>
      <c r="K411" s="669">
        <v>-1</v>
      </c>
      <c r="L411" s="276"/>
    </row>
    <row r="412" s="508" customFormat="true" ht="15.95" customHeight="true" spans="1:12">
      <c r="A412" s="658">
        <v>2060302</v>
      </c>
      <c r="B412" s="658"/>
      <c r="C412" s="658"/>
      <c r="D412" s="657" t="s">
        <v>401</v>
      </c>
      <c r="E412" s="658">
        <v>2060302</v>
      </c>
      <c r="F412" s="658" t="s">
        <v>402</v>
      </c>
      <c r="G412" s="664">
        <v>13.3</v>
      </c>
      <c r="H412" s="664">
        <v>13</v>
      </c>
      <c r="I412" s="664">
        <v>13</v>
      </c>
      <c r="J412" s="664">
        <v>0</v>
      </c>
      <c r="K412" s="669">
        <v>-1</v>
      </c>
      <c r="L412" s="276"/>
    </row>
    <row r="413" s="508" customFormat="true" ht="15.95" customHeight="true" spans="1:12">
      <c r="A413" s="658">
        <v>2060303</v>
      </c>
      <c r="B413" s="658"/>
      <c r="C413" s="658"/>
      <c r="D413" s="657" t="s">
        <v>401</v>
      </c>
      <c r="E413" s="658">
        <v>2060303</v>
      </c>
      <c r="F413" s="658" t="s">
        <v>403</v>
      </c>
      <c r="G413" s="664">
        <v>39464.929228865</v>
      </c>
      <c r="H413" s="664">
        <v>408</v>
      </c>
      <c r="I413" s="664">
        <v>408</v>
      </c>
      <c r="J413" s="664">
        <v>76000</v>
      </c>
      <c r="K413" s="669">
        <v>0.925760453268795</v>
      </c>
      <c r="L413" s="276"/>
    </row>
    <row r="414" s="508" customFormat="true" ht="15.95" customHeight="true" spans="1:12">
      <c r="A414" s="658">
        <v>2060304</v>
      </c>
      <c r="B414" s="658"/>
      <c r="C414" s="658"/>
      <c r="D414" s="657" t="s">
        <v>401</v>
      </c>
      <c r="E414" s="658">
        <v>2060304</v>
      </c>
      <c r="F414" s="658" t="s">
        <v>404</v>
      </c>
      <c r="G414" s="664">
        <v>0</v>
      </c>
      <c r="H414" s="664">
        <v>0</v>
      </c>
      <c r="I414" s="664">
        <v>0</v>
      </c>
      <c r="J414" s="664">
        <v>0</v>
      </c>
      <c r="K414" s="669" t="s">
        <v>71</v>
      </c>
      <c r="L414" s="670"/>
    </row>
    <row r="415" s="508" customFormat="true" ht="15.95" customHeight="true" spans="1:12">
      <c r="A415" s="658">
        <v>2060399</v>
      </c>
      <c r="B415" s="658"/>
      <c r="C415" s="658"/>
      <c r="D415" s="657" t="s">
        <v>401</v>
      </c>
      <c r="E415" s="658">
        <v>2060399</v>
      </c>
      <c r="F415" s="658" t="s">
        <v>405</v>
      </c>
      <c r="G415" s="664">
        <v>3520</v>
      </c>
      <c r="H415" s="664">
        <v>20</v>
      </c>
      <c r="I415" s="664">
        <v>20</v>
      </c>
      <c r="J415" s="664">
        <v>0</v>
      </c>
      <c r="K415" s="669">
        <v>-1</v>
      </c>
      <c r="L415" s="276"/>
    </row>
    <row r="416" s="508" customFormat="true" ht="15.95" customHeight="true" spans="1:12">
      <c r="A416" s="658">
        <v>20604</v>
      </c>
      <c r="B416" s="658"/>
      <c r="C416" s="657" t="s">
        <v>384</v>
      </c>
      <c r="D416" s="658"/>
      <c r="E416" s="658">
        <v>20604</v>
      </c>
      <c r="F416" s="658" t="s">
        <v>406</v>
      </c>
      <c r="G416" s="664">
        <v>709334.992254635</v>
      </c>
      <c r="H416" s="664">
        <v>614981.157122</v>
      </c>
      <c r="I416" s="664">
        <v>611308</v>
      </c>
      <c r="J416" s="664">
        <v>620988.907664</v>
      </c>
      <c r="K416" s="669">
        <v>-0.124547760304092</v>
      </c>
      <c r="L416" s="670"/>
    </row>
    <row r="417" s="508" customFormat="true" ht="15.95" customHeight="true" spans="1:12">
      <c r="A417" s="658">
        <v>2060401</v>
      </c>
      <c r="B417" s="658"/>
      <c r="C417" s="658"/>
      <c r="D417" s="657" t="s">
        <v>407</v>
      </c>
      <c r="E417" s="658">
        <v>2060401</v>
      </c>
      <c r="F417" s="658" t="s">
        <v>391</v>
      </c>
      <c r="G417" s="664">
        <v>394.398817</v>
      </c>
      <c r="H417" s="664">
        <v>285</v>
      </c>
      <c r="I417" s="664">
        <v>285</v>
      </c>
      <c r="J417" s="664">
        <v>0</v>
      </c>
      <c r="K417" s="669">
        <v>-1</v>
      </c>
      <c r="L417" s="276"/>
    </row>
    <row r="418" s="508" customFormat="true" ht="15.95" customHeight="true" spans="1:12">
      <c r="A418" s="658">
        <v>2060404</v>
      </c>
      <c r="B418" s="658"/>
      <c r="C418" s="658"/>
      <c r="D418" s="657" t="s">
        <v>407</v>
      </c>
      <c r="E418" s="658">
        <v>2060404</v>
      </c>
      <c r="F418" s="658" t="s">
        <v>408</v>
      </c>
      <c r="G418" s="664">
        <v>179926.82</v>
      </c>
      <c r="H418" s="664">
        <v>127895.221925</v>
      </c>
      <c r="I418" s="664">
        <v>125583</v>
      </c>
      <c r="J418" s="664">
        <v>136022.921925</v>
      </c>
      <c r="K418" s="669">
        <v>-0.244009748379925</v>
      </c>
      <c r="L418" s="276"/>
    </row>
    <row r="419" s="508" customFormat="true" ht="15.95" customHeight="true" spans="1:12">
      <c r="A419" s="658">
        <v>2060405</v>
      </c>
      <c r="B419" s="658"/>
      <c r="C419" s="658"/>
      <c r="D419" s="657" t="s">
        <v>407</v>
      </c>
      <c r="E419" s="658">
        <v>2060405</v>
      </c>
      <c r="F419" s="658" t="s">
        <v>409</v>
      </c>
      <c r="G419" s="664">
        <v>3877.22684463496</v>
      </c>
      <c r="H419" s="664">
        <v>1773</v>
      </c>
      <c r="I419" s="664">
        <v>1773</v>
      </c>
      <c r="J419" s="664">
        <v>0</v>
      </c>
      <c r="K419" s="669">
        <v>-1</v>
      </c>
      <c r="L419" s="276"/>
    </row>
    <row r="420" s="508" customFormat="true" ht="15.95" customHeight="true" spans="1:12">
      <c r="A420" s="658">
        <v>2060499</v>
      </c>
      <c r="B420" s="658"/>
      <c r="C420" s="658"/>
      <c r="D420" s="657" t="s">
        <v>407</v>
      </c>
      <c r="E420" s="658">
        <v>2060499</v>
      </c>
      <c r="F420" s="658" t="s">
        <v>410</v>
      </c>
      <c r="G420" s="664">
        <v>525136.546593</v>
      </c>
      <c r="H420" s="664">
        <v>485027.935197</v>
      </c>
      <c r="I420" s="664">
        <v>483667</v>
      </c>
      <c r="J420" s="664">
        <v>484965.985739</v>
      </c>
      <c r="K420" s="669">
        <v>-0.0764954583995725</v>
      </c>
      <c r="L420" s="670"/>
    </row>
    <row r="421" s="508" customFormat="true" ht="15.95" customHeight="true" spans="1:12">
      <c r="A421" s="658">
        <v>20605</v>
      </c>
      <c r="B421" s="658"/>
      <c r="C421" s="657" t="s">
        <v>384</v>
      </c>
      <c r="D421" s="658"/>
      <c r="E421" s="658">
        <v>20605</v>
      </c>
      <c r="F421" s="658" t="s">
        <v>411</v>
      </c>
      <c r="G421" s="664">
        <v>12135.6150974124</v>
      </c>
      <c r="H421" s="664">
        <v>7432.9249</v>
      </c>
      <c r="I421" s="664">
        <v>7274</v>
      </c>
      <c r="J421" s="664">
        <v>12976.023824</v>
      </c>
      <c r="K421" s="669">
        <v>0.069251432238222</v>
      </c>
      <c r="L421" s="670"/>
    </row>
    <row r="422" s="508" customFormat="true" ht="15.95" customHeight="true" spans="1:12">
      <c r="A422" s="658">
        <v>2060501</v>
      </c>
      <c r="B422" s="658"/>
      <c r="C422" s="658"/>
      <c r="D422" s="657" t="s">
        <v>412</v>
      </c>
      <c r="E422" s="658">
        <v>2060501</v>
      </c>
      <c r="F422" s="658" t="s">
        <v>391</v>
      </c>
      <c r="G422" s="664">
        <v>2728.040516</v>
      </c>
      <c r="H422" s="664">
        <v>2392</v>
      </c>
      <c r="I422" s="664">
        <v>2392</v>
      </c>
      <c r="J422" s="664">
        <v>3498.874674</v>
      </c>
      <c r="K422" s="669">
        <v>0.282559644359769</v>
      </c>
      <c r="L422" s="276"/>
    </row>
    <row r="423" s="508" customFormat="true" ht="15.95" customHeight="true" spans="1:12">
      <c r="A423" s="658">
        <v>2060502</v>
      </c>
      <c r="B423" s="658"/>
      <c r="C423" s="658"/>
      <c r="D423" s="657" t="s">
        <v>412</v>
      </c>
      <c r="E423" s="658">
        <v>2060502</v>
      </c>
      <c r="F423" s="658" t="s">
        <v>413</v>
      </c>
      <c r="G423" s="664">
        <v>6342</v>
      </c>
      <c r="H423" s="664">
        <v>4260.5</v>
      </c>
      <c r="I423" s="664">
        <v>4210</v>
      </c>
      <c r="J423" s="664">
        <v>4574.512</v>
      </c>
      <c r="K423" s="669">
        <v>-0.278695679596342</v>
      </c>
      <c r="L423" s="276"/>
    </row>
    <row r="424" s="508" customFormat="true" ht="15.95" customHeight="true" spans="1:12">
      <c r="A424" s="658">
        <v>2060503</v>
      </c>
      <c r="B424" s="658"/>
      <c r="C424" s="658"/>
      <c r="D424" s="657" t="s">
        <v>412</v>
      </c>
      <c r="E424" s="658">
        <v>2060503</v>
      </c>
      <c r="F424" s="658" t="s">
        <v>414</v>
      </c>
      <c r="G424" s="664">
        <v>0</v>
      </c>
      <c r="H424" s="664">
        <v>0</v>
      </c>
      <c r="I424" s="664">
        <v>0</v>
      </c>
      <c r="J424" s="664">
        <v>0</v>
      </c>
      <c r="K424" s="669" t="s">
        <v>71</v>
      </c>
      <c r="L424" s="670"/>
    </row>
    <row r="425" s="508" customFormat="true" ht="15.95" customHeight="true" spans="1:12">
      <c r="A425" s="658">
        <v>2060599</v>
      </c>
      <c r="B425" s="658"/>
      <c r="C425" s="658"/>
      <c r="D425" s="657" t="s">
        <v>412</v>
      </c>
      <c r="E425" s="658">
        <v>2060599</v>
      </c>
      <c r="F425" s="658" t="s">
        <v>415</v>
      </c>
      <c r="G425" s="664">
        <v>3065.57458141236</v>
      </c>
      <c r="H425" s="664">
        <v>780.4249</v>
      </c>
      <c r="I425" s="664">
        <v>672</v>
      </c>
      <c r="J425" s="664">
        <v>4902.63715</v>
      </c>
      <c r="K425" s="669">
        <v>0.599255545673684</v>
      </c>
      <c r="L425" s="276"/>
    </row>
    <row r="426" s="508" customFormat="true" ht="15.95" customHeight="true" spans="1:12">
      <c r="A426" s="658">
        <v>20606</v>
      </c>
      <c r="B426" s="658"/>
      <c r="C426" s="657" t="s">
        <v>384</v>
      </c>
      <c r="D426" s="658"/>
      <c r="E426" s="658">
        <v>20606</v>
      </c>
      <c r="F426" s="658" t="s">
        <v>416</v>
      </c>
      <c r="G426" s="664">
        <v>6007.217354</v>
      </c>
      <c r="H426" s="664">
        <v>6026.551972</v>
      </c>
      <c r="I426" s="664">
        <v>5790</v>
      </c>
      <c r="J426" s="664">
        <v>6760.389396</v>
      </c>
      <c r="K426" s="669">
        <v>0.125377857602986</v>
      </c>
      <c r="L426" s="670"/>
    </row>
    <row r="427" s="508" customFormat="true" ht="15.95" customHeight="true" spans="1:12">
      <c r="A427" s="658">
        <v>2060601</v>
      </c>
      <c r="B427" s="658"/>
      <c r="C427" s="658"/>
      <c r="D427" s="657" t="s">
        <v>417</v>
      </c>
      <c r="E427" s="658">
        <v>2060601</v>
      </c>
      <c r="F427" s="658" t="s">
        <v>418</v>
      </c>
      <c r="G427" s="664">
        <v>2017.3792</v>
      </c>
      <c r="H427" s="664">
        <v>1817</v>
      </c>
      <c r="I427" s="664">
        <v>1817</v>
      </c>
      <c r="J427" s="664">
        <v>2131.683124</v>
      </c>
      <c r="K427" s="669">
        <v>0.0566596126300896</v>
      </c>
      <c r="L427" s="670"/>
    </row>
    <row r="428" s="508" customFormat="true" ht="15.95" customHeight="true" spans="1:12">
      <c r="A428" s="658">
        <v>2060602</v>
      </c>
      <c r="B428" s="658"/>
      <c r="C428" s="658"/>
      <c r="D428" s="657" t="s">
        <v>417</v>
      </c>
      <c r="E428" s="658">
        <v>2060602</v>
      </c>
      <c r="F428" s="658" t="s">
        <v>419</v>
      </c>
      <c r="G428" s="664">
        <v>2221.1034</v>
      </c>
      <c r="H428" s="664">
        <v>2572</v>
      </c>
      <c r="I428" s="664">
        <v>2572</v>
      </c>
      <c r="J428" s="664">
        <v>3208.1543</v>
      </c>
      <c r="K428" s="669">
        <v>0.444396645379049</v>
      </c>
      <c r="L428" s="276"/>
    </row>
    <row r="429" s="508" customFormat="true" ht="15.95" customHeight="true" spans="1:12">
      <c r="A429" s="658">
        <v>2060603</v>
      </c>
      <c r="B429" s="658"/>
      <c r="C429" s="658"/>
      <c r="D429" s="657" t="s">
        <v>417</v>
      </c>
      <c r="E429" s="658">
        <v>2060603</v>
      </c>
      <c r="F429" s="658" t="s">
        <v>420</v>
      </c>
      <c r="G429" s="664">
        <v>0</v>
      </c>
      <c r="H429" s="664">
        <v>0</v>
      </c>
      <c r="I429" s="664">
        <v>0</v>
      </c>
      <c r="J429" s="664">
        <v>0</v>
      </c>
      <c r="K429" s="669" t="s">
        <v>71</v>
      </c>
      <c r="L429" s="670"/>
    </row>
    <row r="430" s="508" customFormat="true" ht="15.95" customHeight="true" spans="1:12">
      <c r="A430" s="658">
        <v>2060699</v>
      </c>
      <c r="B430" s="658"/>
      <c r="C430" s="658"/>
      <c r="D430" s="657" t="s">
        <v>417</v>
      </c>
      <c r="E430" s="658">
        <v>2060699</v>
      </c>
      <c r="F430" s="658" t="s">
        <v>421</v>
      </c>
      <c r="G430" s="664">
        <v>1768.734754</v>
      </c>
      <c r="H430" s="664">
        <v>1637.551972</v>
      </c>
      <c r="I430" s="664">
        <v>1401</v>
      </c>
      <c r="J430" s="664">
        <v>1420.551972</v>
      </c>
      <c r="K430" s="669">
        <v>-0.196854153067657</v>
      </c>
      <c r="L430" s="670"/>
    </row>
    <row r="431" s="508" customFormat="true" ht="39.95" customHeight="true" spans="1:12">
      <c r="A431" s="658">
        <v>20607</v>
      </c>
      <c r="B431" s="658"/>
      <c r="C431" s="657" t="s">
        <v>384</v>
      </c>
      <c r="D431" s="658"/>
      <c r="E431" s="658">
        <v>20607</v>
      </c>
      <c r="F431" s="658" t="s">
        <v>422</v>
      </c>
      <c r="G431" s="664">
        <v>26077.0848667213</v>
      </c>
      <c r="H431" s="664">
        <v>46666.090447</v>
      </c>
      <c r="I431" s="664">
        <v>44574</v>
      </c>
      <c r="J431" s="664">
        <v>48502.382582</v>
      </c>
      <c r="K431" s="669">
        <v>0.859961833536735</v>
      </c>
      <c r="L431" s="276" t="s">
        <v>423</v>
      </c>
    </row>
    <row r="432" s="508" customFormat="true" ht="15.95" customHeight="true" spans="1:12">
      <c r="A432" s="658">
        <v>2060701</v>
      </c>
      <c r="B432" s="658"/>
      <c r="C432" s="658"/>
      <c r="D432" s="657" t="s">
        <v>424</v>
      </c>
      <c r="E432" s="658">
        <v>2060701</v>
      </c>
      <c r="F432" s="658" t="s">
        <v>391</v>
      </c>
      <c r="G432" s="664">
        <v>868.915426</v>
      </c>
      <c r="H432" s="664">
        <v>823</v>
      </c>
      <c r="I432" s="664">
        <v>823</v>
      </c>
      <c r="J432" s="664">
        <v>1234.204675</v>
      </c>
      <c r="K432" s="669">
        <v>0.420396782091425</v>
      </c>
      <c r="L432" s="276"/>
    </row>
    <row r="433" s="508" customFormat="true" ht="15.95" customHeight="true" spans="1:12">
      <c r="A433" s="658">
        <v>2060702</v>
      </c>
      <c r="B433" s="658"/>
      <c r="C433" s="658"/>
      <c r="D433" s="657" t="s">
        <v>424</v>
      </c>
      <c r="E433" s="658">
        <v>2060702</v>
      </c>
      <c r="F433" s="658" t="s">
        <v>425</v>
      </c>
      <c r="G433" s="664">
        <v>2858.22</v>
      </c>
      <c r="H433" s="664">
        <v>2752</v>
      </c>
      <c r="I433" s="664">
        <v>2752</v>
      </c>
      <c r="J433" s="664">
        <v>2564.415</v>
      </c>
      <c r="K433" s="669">
        <v>-0.102792997040116</v>
      </c>
      <c r="L433" s="670"/>
    </row>
    <row r="434" s="508" customFormat="true" ht="15.95" customHeight="true" spans="1:12">
      <c r="A434" s="658">
        <v>2060703</v>
      </c>
      <c r="B434" s="658"/>
      <c r="C434" s="658"/>
      <c r="D434" s="657" t="s">
        <v>424</v>
      </c>
      <c r="E434" s="658">
        <v>2060703</v>
      </c>
      <c r="F434" s="658" t="s">
        <v>426</v>
      </c>
      <c r="G434" s="664">
        <v>98.767756</v>
      </c>
      <c r="H434" s="664">
        <v>204.91485</v>
      </c>
      <c r="I434" s="664">
        <v>189</v>
      </c>
      <c r="J434" s="664">
        <v>175.91485</v>
      </c>
      <c r="K434" s="669">
        <v>0.781095947952892</v>
      </c>
      <c r="L434" s="276"/>
    </row>
    <row r="435" s="508" customFormat="true" ht="15.95" customHeight="true" spans="1:12">
      <c r="A435" s="658">
        <v>2060704</v>
      </c>
      <c r="B435" s="658"/>
      <c r="C435" s="658"/>
      <c r="D435" s="657" t="s">
        <v>424</v>
      </c>
      <c r="E435" s="658">
        <v>2060704</v>
      </c>
      <c r="F435" s="658" t="s">
        <v>427</v>
      </c>
      <c r="G435" s="664">
        <v>300</v>
      </c>
      <c r="H435" s="664">
        <v>333</v>
      </c>
      <c r="I435" s="664">
        <v>333</v>
      </c>
      <c r="J435" s="664">
        <v>300</v>
      </c>
      <c r="K435" s="669">
        <v>0</v>
      </c>
      <c r="L435" s="670"/>
    </row>
    <row r="436" s="508" customFormat="true" ht="15.95" customHeight="true" spans="1:12">
      <c r="A436" s="658">
        <v>2060705</v>
      </c>
      <c r="B436" s="658"/>
      <c r="C436" s="658"/>
      <c r="D436" s="657" t="s">
        <v>424</v>
      </c>
      <c r="E436" s="658">
        <v>2060705</v>
      </c>
      <c r="F436" s="658" t="s">
        <v>428</v>
      </c>
      <c r="G436" s="664">
        <v>21597.7993847213</v>
      </c>
      <c r="H436" s="664">
        <v>41933.175597</v>
      </c>
      <c r="I436" s="664">
        <v>39857</v>
      </c>
      <c r="J436" s="664">
        <v>43974.048057</v>
      </c>
      <c r="K436" s="669">
        <v>1.03604299094046</v>
      </c>
      <c r="L436" s="276"/>
    </row>
    <row r="437" s="508" customFormat="true" ht="15.95" customHeight="true" spans="1:12">
      <c r="A437" s="658">
        <v>2060799</v>
      </c>
      <c r="B437" s="658"/>
      <c r="C437" s="658"/>
      <c r="D437" s="657" t="s">
        <v>424</v>
      </c>
      <c r="E437" s="658">
        <v>2060799</v>
      </c>
      <c r="F437" s="658" t="s">
        <v>429</v>
      </c>
      <c r="G437" s="664">
        <v>353.3823</v>
      </c>
      <c r="H437" s="664">
        <v>620</v>
      </c>
      <c r="I437" s="664">
        <v>620</v>
      </c>
      <c r="J437" s="664">
        <v>253.8</v>
      </c>
      <c r="K437" s="669">
        <v>-0.28179764521313</v>
      </c>
      <c r="L437" s="276"/>
    </row>
    <row r="438" s="508" customFormat="true" ht="39.95" customHeight="true" spans="1:12">
      <c r="A438" s="658">
        <v>20608</v>
      </c>
      <c r="B438" s="658"/>
      <c r="C438" s="657" t="s">
        <v>384</v>
      </c>
      <c r="D438" s="658"/>
      <c r="E438" s="658">
        <v>20608</v>
      </c>
      <c r="F438" s="658" t="s">
        <v>430</v>
      </c>
      <c r="G438" s="664">
        <v>1015.625829</v>
      </c>
      <c r="H438" s="664">
        <v>1774</v>
      </c>
      <c r="I438" s="664">
        <v>1774</v>
      </c>
      <c r="J438" s="664">
        <v>1330.976078</v>
      </c>
      <c r="K438" s="669">
        <v>0.310498453264524</v>
      </c>
      <c r="L438" s="276" t="s">
        <v>431</v>
      </c>
    </row>
    <row r="439" s="508" customFormat="true" ht="15.95" customHeight="true" spans="1:12">
      <c r="A439" s="658">
        <v>2060801</v>
      </c>
      <c r="B439" s="658"/>
      <c r="C439" s="658"/>
      <c r="D439" s="657" t="s">
        <v>432</v>
      </c>
      <c r="E439" s="658">
        <v>2060801</v>
      </c>
      <c r="F439" s="658" t="s">
        <v>433</v>
      </c>
      <c r="G439" s="664">
        <v>0</v>
      </c>
      <c r="H439" s="664">
        <v>624</v>
      </c>
      <c r="I439" s="664">
        <v>624</v>
      </c>
      <c r="J439" s="664">
        <v>0</v>
      </c>
      <c r="K439" s="669" t="s">
        <v>71</v>
      </c>
      <c r="L439" s="670"/>
    </row>
    <row r="440" s="508" customFormat="true" ht="15.95" customHeight="true" spans="1:12">
      <c r="A440" s="658">
        <v>2060802</v>
      </c>
      <c r="B440" s="658"/>
      <c r="C440" s="658"/>
      <c r="D440" s="657" t="s">
        <v>432</v>
      </c>
      <c r="E440" s="658">
        <v>2060802</v>
      </c>
      <c r="F440" s="658" t="s">
        <v>434</v>
      </c>
      <c r="G440" s="664">
        <v>0</v>
      </c>
      <c r="H440" s="664">
        <v>0</v>
      </c>
      <c r="I440" s="664">
        <v>0</v>
      </c>
      <c r="J440" s="664">
        <v>0</v>
      </c>
      <c r="K440" s="669" t="s">
        <v>71</v>
      </c>
      <c r="L440" s="670"/>
    </row>
    <row r="441" s="508" customFormat="true" ht="15.95" customHeight="true" spans="1:12">
      <c r="A441" s="658">
        <v>2060899</v>
      </c>
      <c r="B441" s="658"/>
      <c r="C441" s="658"/>
      <c r="D441" s="657" t="s">
        <v>432</v>
      </c>
      <c r="E441" s="658">
        <v>2060899</v>
      </c>
      <c r="F441" s="658" t="s">
        <v>435</v>
      </c>
      <c r="G441" s="664">
        <v>1015.625829</v>
      </c>
      <c r="H441" s="664">
        <v>1150</v>
      </c>
      <c r="I441" s="664">
        <v>1150</v>
      </c>
      <c r="J441" s="664">
        <v>1330.976078</v>
      </c>
      <c r="K441" s="669">
        <v>0.310498453264524</v>
      </c>
      <c r="L441" s="276"/>
    </row>
    <row r="442" s="508" customFormat="true" ht="39.95" customHeight="true" spans="1:12">
      <c r="A442" s="658">
        <v>20609</v>
      </c>
      <c r="B442" s="658"/>
      <c r="C442" s="657" t="s">
        <v>384</v>
      </c>
      <c r="D442" s="658"/>
      <c r="E442" s="658">
        <v>20609</v>
      </c>
      <c r="F442" s="658" t="s">
        <v>436</v>
      </c>
      <c r="G442" s="664">
        <v>1305784.12107448</v>
      </c>
      <c r="H442" s="664">
        <v>353743.931592</v>
      </c>
      <c r="I442" s="664">
        <v>342564</v>
      </c>
      <c r="J442" s="664">
        <v>1324679.931592</v>
      </c>
      <c r="K442" s="669">
        <v>0.0144708533459354</v>
      </c>
      <c r="L442" s="276"/>
    </row>
    <row r="443" s="508" customFormat="true" ht="15.95" customHeight="true" spans="1:12">
      <c r="A443" s="658">
        <v>2060901</v>
      </c>
      <c r="B443" s="658"/>
      <c r="C443" s="658"/>
      <c r="D443" s="657" t="s">
        <v>437</v>
      </c>
      <c r="E443" s="658">
        <v>2060901</v>
      </c>
      <c r="F443" s="658" t="s">
        <v>438</v>
      </c>
      <c r="G443" s="664">
        <v>351783.812074483</v>
      </c>
      <c r="H443" s="664">
        <v>348313.931592</v>
      </c>
      <c r="I443" s="664">
        <v>337134</v>
      </c>
      <c r="J443" s="664">
        <v>424679.931592</v>
      </c>
      <c r="K443" s="669">
        <v>0.207218516075671</v>
      </c>
      <c r="L443" s="276"/>
    </row>
    <row r="444" s="508" customFormat="true" ht="15.95" customHeight="true" spans="1:12">
      <c r="A444" s="658">
        <v>2060902</v>
      </c>
      <c r="B444" s="658"/>
      <c r="C444" s="658"/>
      <c r="D444" s="657" t="s">
        <v>437</v>
      </c>
      <c r="E444" s="658">
        <v>2060902</v>
      </c>
      <c r="F444" s="658" t="s">
        <v>439</v>
      </c>
      <c r="G444" s="664">
        <v>954000.309</v>
      </c>
      <c r="H444" s="664">
        <v>3330</v>
      </c>
      <c r="I444" s="664">
        <v>3330</v>
      </c>
      <c r="J444" s="664">
        <v>400000</v>
      </c>
      <c r="K444" s="669">
        <v>-0.580712924066778</v>
      </c>
      <c r="L444" s="276"/>
    </row>
    <row r="445" s="508" customFormat="true" ht="15.95" customHeight="true" spans="1:12">
      <c r="A445" s="658">
        <v>2060999</v>
      </c>
      <c r="B445" s="658"/>
      <c r="C445" s="658"/>
      <c r="D445" s="657" t="s">
        <v>437</v>
      </c>
      <c r="E445" s="658">
        <v>2060999</v>
      </c>
      <c r="F445" s="658" t="s">
        <v>440</v>
      </c>
      <c r="G445" s="664">
        <v>0</v>
      </c>
      <c r="H445" s="664">
        <v>2100</v>
      </c>
      <c r="I445" s="664">
        <v>2100</v>
      </c>
      <c r="J445" s="664">
        <v>500000</v>
      </c>
      <c r="K445" s="669" t="s">
        <v>71</v>
      </c>
      <c r="L445" s="670"/>
    </row>
    <row r="446" s="508" customFormat="true" ht="15.95" customHeight="true" spans="1:12">
      <c r="A446" s="658">
        <v>20699</v>
      </c>
      <c r="B446" s="658"/>
      <c r="C446" s="657" t="s">
        <v>384</v>
      </c>
      <c r="D446" s="658"/>
      <c r="E446" s="658">
        <v>20699</v>
      </c>
      <c r="F446" s="658" t="s">
        <v>441</v>
      </c>
      <c r="G446" s="664">
        <v>829851.90550139</v>
      </c>
      <c r="H446" s="664">
        <v>988742.730062</v>
      </c>
      <c r="I446" s="664">
        <v>954033</v>
      </c>
      <c r="J446" s="664">
        <v>868239.730062</v>
      </c>
      <c r="K446" s="669">
        <v>0.0462586448330397</v>
      </c>
      <c r="L446" s="670"/>
    </row>
    <row r="447" s="508" customFormat="true" ht="15.95" customHeight="true" spans="1:12">
      <c r="A447" s="658">
        <v>2069901</v>
      </c>
      <c r="B447" s="658"/>
      <c r="C447" s="658"/>
      <c r="D447" s="657" t="s">
        <v>442</v>
      </c>
      <c r="E447" s="658">
        <v>2069901</v>
      </c>
      <c r="F447" s="658" t="s">
        <v>443</v>
      </c>
      <c r="G447" s="664">
        <v>9500</v>
      </c>
      <c r="H447" s="664">
        <v>8890</v>
      </c>
      <c r="I447" s="664">
        <v>8890</v>
      </c>
      <c r="J447" s="664">
        <v>9500</v>
      </c>
      <c r="K447" s="669">
        <v>0</v>
      </c>
      <c r="L447" s="670"/>
    </row>
    <row r="448" s="508" customFormat="true" ht="15.95" customHeight="true" spans="1:12">
      <c r="A448" s="658">
        <v>2069902</v>
      </c>
      <c r="B448" s="658"/>
      <c r="C448" s="658"/>
      <c r="D448" s="657" t="s">
        <v>442</v>
      </c>
      <c r="E448" s="658">
        <v>2069902</v>
      </c>
      <c r="F448" s="658" t="s">
        <v>444</v>
      </c>
      <c r="G448" s="664">
        <v>0</v>
      </c>
      <c r="H448" s="664">
        <v>0</v>
      </c>
      <c r="I448" s="664">
        <v>0</v>
      </c>
      <c r="J448" s="664">
        <v>0</v>
      </c>
      <c r="K448" s="669" t="s">
        <v>71</v>
      </c>
      <c r="L448" s="670"/>
    </row>
    <row r="449" s="508" customFormat="true" ht="15.95" customHeight="true" spans="1:12">
      <c r="A449" s="658">
        <v>2069903</v>
      </c>
      <c r="B449" s="658"/>
      <c r="C449" s="658"/>
      <c r="D449" s="657" t="s">
        <v>442</v>
      </c>
      <c r="E449" s="658">
        <v>2069903</v>
      </c>
      <c r="F449" s="658" t="s">
        <v>445</v>
      </c>
      <c r="G449" s="664">
        <v>0</v>
      </c>
      <c r="H449" s="664">
        <v>0</v>
      </c>
      <c r="I449" s="664">
        <v>0</v>
      </c>
      <c r="J449" s="664">
        <v>0</v>
      </c>
      <c r="K449" s="669" t="s">
        <v>71</v>
      </c>
      <c r="L449" s="670"/>
    </row>
    <row r="450" s="508" customFormat="true" ht="15.95" customHeight="true" spans="1:12">
      <c r="A450" s="658">
        <v>2069999</v>
      </c>
      <c r="B450" s="658"/>
      <c r="C450" s="658"/>
      <c r="D450" s="657" t="s">
        <v>442</v>
      </c>
      <c r="E450" s="658">
        <v>2069999</v>
      </c>
      <c r="F450" s="658" t="s">
        <v>446</v>
      </c>
      <c r="G450" s="664">
        <v>820351.90550139</v>
      </c>
      <c r="H450" s="664">
        <v>979852.730062</v>
      </c>
      <c r="I450" s="664">
        <v>945143</v>
      </c>
      <c r="J450" s="664">
        <v>858739.730062</v>
      </c>
      <c r="K450" s="669">
        <v>0.0467943382628554</v>
      </c>
      <c r="L450" s="670"/>
    </row>
    <row r="451" s="508" customFormat="true" ht="39.95" customHeight="true" spans="1:12">
      <c r="A451" s="671">
        <v>207</v>
      </c>
      <c r="B451" s="671"/>
      <c r="C451" s="671"/>
      <c r="D451" s="671"/>
      <c r="E451" s="658">
        <v>207</v>
      </c>
      <c r="F451" s="658" t="s">
        <v>447</v>
      </c>
      <c r="G451" s="664">
        <v>489175.445557818</v>
      </c>
      <c r="H451" s="664">
        <v>360489.86274</v>
      </c>
      <c r="I451" s="664">
        <v>353128</v>
      </c>
      <c r="J451" s="664">
        <v>553245.37577</v>
      </c>
      <c r="K451" s="669">
        <v>0.130975360259797</v>
      </c>
      <c r="L451" s="276"/>
    </row>
    <row r="452" s="508" customFormat="true" ht="39.95" customHeight="true" spans="1:12">
      <c r="A452" s="658">
        <v>20701</v>
      </c>
      <c r="B452" s="658"/>
      <c r="C452" s="657" t="s">
        <v>448</v>
      </c>
      <c r="D452" s="658"/>
      <c r="E452" s="658">
        <v>20701</v>
      </c>
      <c r="F452" s="658" t="s">
        <v>449</v>
      </c>
      <c r="G452" s="664">
        <v>180460.149912181</v>
      </c>
      <c r="H452" s="664">
        <v>145321.737444</v>
      </c>
      <c r="I452" s="664">
        <v>143115</v>
      </c>
      <c r="J452" s="664">
        <v>259827.606602</v>
      </c>
      <c r="K452" s="669">
        <v>0.439805999986381</v>
      </c>
      <c r="L452" s="276" t="s">
        <v>450</v>
      </c>
    </row>
    <row r="453" s="508" customFormat="true" ht="15.95" customHeight="true" spans="1:12">
      <c r="A453" s="658">
        <v>2070101</v>
      </c>
      <c r="B453" s="658"/>
      <c r="C453" s="658"/>
      <c r="D453" s="657" t="s">
        <v>451</v>
      </c>
      <c r="E453" s="658">
        <v>2070101</v>
      </c>
      <c r="F453" s="658" t="s">
        <v>54</v>
      </c>
      <c r="G453" s="664">
        <v>9068.309628</v>
      </c>
      <c r="H453" s="664">
        <v>8148</v>
      </c>
      <c r="I453" s="664">
        <v>8148</v>
      </c>
      <c r="J453" s="664">
        <v>8130.376134</v>
      </c>
      <c r="K453" s="669">
        <v>-0.103429804723911</v>
      </c>
      <c r="L453" s="670"/>
    </row>
    <row r="454" s="508" customFormat="true" ht="15.95" customHeight="true" spans="1:12">
      <c r="A454" s="658">
        <v>2070102</v>
      </c>
      <c r="B454" s="658"/>
      <c r="C454" s="658"/>
      <c r="D454" s="657" t="s">
        <v>451</v>
      </c>
      <c r="E454" s="658">
        <v>2070102</v>
      </c>
      <c r="F454" s="658" t="s">
        <v>55</v>
      </c>
      <c r="G454" s="664">
        <v>977.15</v>
      </c>
      <c r="H454" s="664">
        <v>1254.4</v>
      </c>
      <c r="I454" s="664">
        <v>1221</v>
      </c>
      <c r="J454" s="664">
        <v>1820.215487</v>
      </c>
      <c r="K454" s="669">
        <v>0.862780010233844</v>
      </c>
      <c r="L454" s="276"/>
    </row>
    <row r="455" s="508" customFormat="true" ht="15.95" customHeight="true" spans="1:12">
      <c r="A455" s="658">
        <v>2070103</v>
      </c>
      <c r="B455" s="658"/>
      <c r="C455" s="658"/>
      <c r="D455" s="657" t="s">
        <v>451</v>
      </c>
      <c r="E455" s="658">
        <v>2070103</v>
      </c>
      <c r="F455" s="658" t="s">
        <v>56</v>
      </c>
      <c r="G455" s="664">
        <v>0</v>
      </c>
      <c r="H455" s="664">
        <v>0</v>
      </c>
      <c r="I455" s="664">
        <v>0</v>
      </c>
      <c r="J455" s="664">
        <v>0</v>
      </c>
      <c r="K455" s="669" t="s">
        <v>71</v>
      </c>
      <c r="L455" s="670"/>
    </row>
    <row r="456" s="508" customFormat="true" ht="15.95" customHeight="true" spans="1:12">
      <c r="A456" s="658">
        <v>2070104</v>
      </c>
      <c r="B456" s="658"/>
      <c r="C456" s="658"/>
      <c r="D456" s="657" t="s">
        <v>451</v>
      </c>
      <c r="E456" s="658">
        <v>2070104</v>
      </c>
      <c r="F456" s="658" t="s">
        <v>452</v>
      </c>
      <c r="G456" s="664">
        <v>60380.9129836179</v>
      </c>
      <c r="H456" s="664">
        <v>43485</v>
      </c>
      <c r="I456" s="664">
        <v>43470</v>
      </c>
      <c r="J456" s="664">
        <v>79639.918511</v>
      </c>
      <c r="K456" s="669">
        <v>0.31895850154845</v>
      </c>
      <c r="L456" s="276"/>
    </row>
    <row r="457" s="508" customFormat="true" ht="15.95" customHeight="true" spans="1:12">
      <c r="A457" s="658">
        <v>2070105</v>
      </c>
      <c r="B457" s="658"/>
      <c r="C457" s="658"/>
      <c r="D457" s="657" t="s">
        <v>451</v>
      </c>
      <c r="E457" s="658">
        <v>2070105</v>
      </c>
      <c r="F457" s="658" t="s">
        <v>453</v>
      </c>
      <c r="G457" s="664">
        <v>7572.699183</v>
      </c>
      <c r="H457" s="664">
        <v>10650.129137</v>
      </c>
      <c r="I457" s="664">
        <v>10436</v>
      </c>
      <c r="J457" s="664">
        <v>77546.794588</v>
      </c>
      <c r="K457" s="669">
        <v>9.24031097948342</v>
      </c>
      <c r="L457" s="276"/>
    </row>
    <row r="458" s="508" customFormat="true" ht="15.95" customHeight="true" spans="1:12">
      <c r="A458" s="658">
        <v>2070106</v>
      </c>
      <c r="B458" s="658"/>
      <c r="C458" s="658"/>
      <c r="D458" s="657" t="s">
        <v>451</v>
      </c>
      <c r="E458" s="658">
        <v>2070106</v>
      </c>
      <c r="F458" s="658" t="s">
        <v>454</v>
      </c>
      <c r="G458" s="664">
        <v>2676.565346</v>
      </c>
      <c r="H458" s="664">
        <v>1776.91094</v>
      </c>
      <c r="I458" s="664">
        <v>1723</v>
      </c>
      <c r="J458" s="664">
        <v>53.91094</v>
      </c>
      <c r="K458" s="669">
        <v>-0.979858164090569</v>
      </c>
      <c r="L458" s="276"/>
    </row>
    <row r="459" s="508" customFormat="true" ht="15.95" customHeight="true" spans="1:12">
      <c r="A459" s="658">
        <v>2070107</v>
      </c>
      <c r="B459" s="658"/>
      <c r="C459" s="658"/>
      <c r="D459" s="657" t="s">
        <v>451</v>
      </c>
      <c r="E459" s="658">
        <v>2070107</v>
      </c>
      <c r="F459" s="658" t="s">
        <v>455</v>
      </c>
      <c r="G459" s="664">
        <v>5538.375</v>
      </c>
      <c r="H459" s="664">
        <v>7432.138</v>
      </c>
      <c r="I459" s="664">
        <v>6602</v>
      </c>
      <c r="J459" s="664">
        <v>19366.138</v>
      </c>
      <c r="K459" s="669">
        <v>2.49671844178121</v>
      </c>
      <c r="L459" s="670"/>
    </row>
    <row r="460" s="508" customFormat="true" ht="15.95" customHeight="true" spans="1:12">
      <c r="A460" s="658">
        <v>2070108</v>
      </c>
      <c r="B460" s="658"/>
      <c r="C460" s="658"/>
      <c r="D460" s="657" t="s">
        <v>451</v>
      </c>
      <c r="E460" s="658">
        <v>2070108</v>
      </c>
      <c r="F460" s="658" t="s">
        <v>456</v>
      </c>
      <c r="G460" s="664">
        <v>3000</v>
      </c>
      <c r="H460" s="664">
        <v>0</v>
      </c>
      <c r="I460" s="664">
        <v>0</v>
      </c>
      <c r="J460" s="664">
        <v>0</v>
      </c>
      <c r="K460" s="669">
        <v>-1</v>
      </c>
      <c r="L460" s="276"/>
    </row>
    <row r="461" s="508" customFormat="true" ht="15.95" customHeight="true" spans="1:12">
      <c r="A461" s="658">
        <v>2070109</v>
      </c>
      <c r="B461" s="658"/>
      <c r="C461" s="658"/>
      <c r="D461" s="657" t="s">
        <v>451</v>
      </c>
      <c r="E461" s="658">
        <v>2070109</v>
      </c>
      <c r="F461" s="658" t="s">
        <v>457</v>
      </c>
      <c r="G461" s="664">
        <v>4428.825678</v>
      </c>
      <c r="H461" s="664">
        <v>4617</v>
      </c>
      <c r="I461" s="664">
        <v>4541</v>
      </c>
      <c r="J461" s="664">
        <v>36054.520473</v>
      </c>
      <c r="K461" s="669">
        <v>7.14087595547038</v>
      </c>
      <c r="L461" s="276"/>
    </row>
    <row r="462" s="508" customFormat="true" ht="15.95" customHeight="true" spans="1:12">
      <c r="A462" s="658">
        <v>2070110</v>
      </c>
      <c r="B462" s="658"/>
      <c r="C462" s="658"/>
      <c r="D462" s="657" t="s">
        <v>451</v>
      </c>
      <c r="E462" s="658">
        <v>2070110</v>
      </c>
      <c r="F462" s="658" t="s">
        <v>458</v>
      </c>
      <c r="G462" s="664">
        <v>150</v>
      </c>
      <c r="H462" s="664">
        <v>120</v>
      </c>
      <c r="I462" s="664">
        <v>120</v>
      </c>
      <c r="J462" s="664">
        <v>110</v>
      </c>
      <c r="K462" s="669">
        <v>-0.266666666666667</v>
      </c>
      <c r="L462" s="276"/>
    </row>
    <row r="463" s="508" customFormat="true" ht="15.95" customHeight="true" spans="1:12">
      <c r="A463" s="658">
        <v>2070111</v>
      </c>
      <c r="B463" s="658"/>
      <c r="C463" s="658"/>
      <c r="D463" s="657" t="s">
        <v>451</v>
      </c>
      <c r="E463" s="658">
        <v>2070111</v>
      </c>
      <c r="F463" s="658" t="s">
        <v>459</v>
      </c>
      <c r="G463" s="664">
        <v>0</v>
      </c>
      <c r="H463" s="664">
        <v>0</v>
      </c>
      <c r="I463" s="664">
        <v>0</v>
      </c>
      <c r="J463" s="664">
        <v>0</v>
      </c>
      <c r="K463" s="669" t="s">
        <v>71</v>
      </c>
      <c r="L463" s="670"/>
    </row>
    <row r="464" s="508" customFormat="true" ht="15.95" customHeight="true" spans="1:12">
      <c r="A464" s="658">
        <v>2070112</v>
      </c>
      <c r="B464" s="658"/>
      <c r="C464" s="658"/>
      <c r="D464" s="657" t="s">
        <v>451</v>
      </c>
      <c r="E464" s="658">
        <v>2070112</v>
      </c>
      <c r="F464" s="658" t="s">
        <v>460</v>
      </c>
      <c r="G464" s="664">
        <v>622</v>
      </c>
      <c r="H464" s="664">
        <v>4621</v>
      </c>
      <c r="I464" s="664">
        <v>4621</v>
      </c>
      <c r="J464" s="664">
        <v>694</v>
      </c>
      <c r="K464" s="669">
        <v>0.115755627009646</v>
      </c>
      <c r="L464" s="670"/>
    </row>
    <row r="465" s="508" customFormat="true" ht="15.95" customHeight="true" spans="1:12">
      <c r="A465" s="658">
        <v>2070113</v>
      </c>
      <c r="B465" s="658"/>
      <c r="C465" s="658"/>
      <c r="D465" s="657" t="s">
        <v>451</v>
      </c>
      <c r="E465" s="658">
        <v>2070113</v>
      </c>
      <c r="F465" s="658" t="s">
        <v>461</v>
      </c>
      <c r="G465" s="664">
        <v>3521</v>
      </c>
      <c r="H465" s="664">
        <v>3378</v>
      </c>
      <c r="I465" s="664">
        <v>3378</v>
      </c>
      <c r="J465" s="664">
        <v>4440</v>
      </c>
      <c r="K465" s="669">
        <v>0.261005396194263</v>
      </c>
      <c r="L465" s="276"/>
    </row>
    <row r="466" s="508" customFormat="true" ht="15.95" customHeight="true" spans="1:12">
      <c r="A466" s="658">
        <v>2070114</v>
      </c>
      <c r="B466" s="658"/>
      <c r="C466" s="658"/>
      <c r="D466" s="657" t="s">
        <v>451</v>
      </c>
      <c r="E466" s="658">
        <v>2070114</v>
      </c>
      <c r="F466" s="658" t="s">
        <v>462</v>
      </c>
      <c r="G466" s="664">
        <v>1369</v>
      </c>
      <c r="H466" s="664">
        <v>1033</v>
      </c>
      <c r="I466" s="664">
        <v>1033</v>
      </c>
      <c r="J466" s="664">
        <v>50</v>
      </c>
      <c r="K466" s="669">
        <v>-0.963476990504018</v>
      </c>
      <c r="L466" s="276"/>
    </row>
    <row r="467" s="508" customFormat="true" ht="15.95" customHeight="true" spans="1:12">
      <c r="A467" s="658">
        <v>2070199</v>
      </c>
      <c r="B467" s="658"/>
      <c r="C467" s="658"/>
      <c r="D467" s="657" t="s">
        <v>451</v>
      </c>
      <c r="E467" s="658">
        <v>2070199</v>
      </c>
      <c r="F467" s="658" t="s">
        <v>463</v>
      </c>
      <c r="G467" s="664">
        <v>81155.3120935635</v>
      </c>
      <c r="H467" s="664">
        <v>58806.159367</v>
      </c>
      <c r="I467" s="664">
        <v>57822</v>
      </c>
      <c r="J467" s="664">
        <v>31921.732469</v>
      </c>
      <c r="K467" s="669">
        <v>-0.606658743025994</v>
      </c>
      <c r="L467" s="276"/>
    </row>
    <row r="468" s="508" customFormat="true" ht="39.95" customHeight="true" spans="1:12">
      <c r="A468" s="658">
        <v>20702</v>
      </c>
      <c r="B468" s="658"/>
      <c r="C468" s="657" t="s">
        <v>448</v>
      </c>
      <c r="D468" s="658"/>
      <c r="E468" s="658">
        <v>20702</v>
      </c>
      <c r="F468" s="658" t="s">
        <v>464</v>
      </c>
      <c r="G468" s="664">
        <v>12334.462542</v>
      </c>
      <c r="H468" s="664">
        <v>15862.119174</v>
      </c>
      <c r="I468" s="664">
        <v>14730</v>
      </c>
      <c r="J468" s="664">
        <v>17009.737104</v>
      </c>
      <c r="K468" s="669">
        <v>0.379041611750837</v>
      </c>
      <c r="L468" s="276" t="s">
        <v>465</v>
      </c>
    </row>
    <row r="469" s="508" customFormat="true" ht="15.95" customHeight="true" spans="1:12">
      <c r="A469" s="658">
        <v>2070201</v>
      </c>
      <c r="B469" s="658"/>
      <c r="C469" s="658"/>
      <c r="D469" s="657" t="s">
        <v>466</v>
      </c>
      <c r="E469" s="658">
        <v>2070201</v>
      </c>
      <c r="F469" s="658" t="s">
        <v>54</v>
      </c>
      <c r="G469" s="664">
        <v>0</v>
      </c>
      <c r="H469" s="664">
        <v>0</v>
      </c>
      <c r="I469" s="664">
        <v>0</v>
      </c>
      <c r="J469" s="664">
        <v>0</v>
      </c>
      <c r="K469" s="669" t="s">
        <v>71</v>
      </c>
      <c r="L469" s="670"/>
    </row>
    <row r="470" s="508" customFormat="true" ht="15.95" customHeight="true" spans="1:12">
      <c r="A470" s="658">
        <v>2070202</v>
      </c>
      <c r="B470" s="658"/>
      <c r="C470" s="658"/>
      <c r="D470" s="657" t="s">
        <v>466</v>
      </c>
      <c r="E470" s="658">
        <v>2070202</v>
      </c>
      <c r="F470" s="658" t="s">
        <v>55</v>
      </c>
      <c r="G470" s="664">
        <v>73.377472</v>
      </c>
      <c r="H470" s="664">
        <v>73</v>
      </c>
      <c r="I470" s="664">
        <v>73</v>
      </c>
      <c r="J470" s="664">
        <v>68.234172</v>
      </c>
      <c r="K470" s="669">
        <v>-0.0700937203178654</v>
      </c>
      <c r="L470" s="670"/>
    </row>
    <row r="471" s="508" customFormat="true" ht="15.95" customHeight="true" spans="1:12">
      <c r="A471" s="658">
        <v>2070203</v>
      </c>
      <c r="B471" s="658"/>
      <c r="C471" s="658"/>
      <c r="D471" s="657" t="s">
        <v>466</v>
      </c>
      <c r="E471" s="658">
        <v>2070203</v>
      </c>
      <c r="F471" s="658" t="s">
        <v>56</v>
      </c>
      <c r="G471" s="664">
        <v>0</v>
      </c>
      <c r="H471" s="664">
        <v>0</v>
      </c>
      <c r="I471" s="664">
        <v>0</v>
      </c>
      <c r="J471" s="664">
        <v>0</v>
      </c>
      <c r="K471" s="669" t="s">
        <v>71</v>
      </c>
      <c r="L471" s="670"/>
    </row>
    <row r="472" s="508" customFormat="true" ht="15.95" customHeight="true" spans="1:12">
      <c r="A472" s="658">
        <v>2070204</v>
      </c>
      <c r="B472" s="658"/>
      <c r="C472" s="658"/>
      <c r="D472" s="657" t="s">
        <v>466</v>
      </c>
      <c r="E472" s="658">
        <v>2070204</v>
      </c>
      <c r="F472" s="658" t="s">
        <v>467</v>
      </c>
      <c r="G472" s="664">
        <v>1855.446172</v>
      </c>
      <c r="H472" s="664">
        <v>1026.71</v>
      </c>
      <c r="I472" s="664">
        <v>1019</v>
      </c>
      <c r="J472" s="664">
        <v>1603.028751</v>
      </c>
      <c r="K472" s="669">
        <v>-0.136041360190965</v>
      </c>
      <c r="L472" s="670"/>
    </row>
    <row r="473" s="508" customFormat="true" ht="15.95" customHeight="true" spans="1:12">
      <c r="A473" s="658">
        <v>2070205</v>
      </c>
      <c r="B473" s="658"/>
      <c r="C473" s="658"/>
      <c r="D473" s="657" t="s">
        <v>466</v>
      </c>
      <c r="E473" s="658">
        <v>2070205</v>
      </c>
      <c r="F473" s="658" t="s">
        <v>468</v>
      </c>
      <c r="G473" s="664">
        <v>9768.589466</v>
      </c>
      <c r="H473" s="664">
        <v>14156.409174</v>
      </c>
      <c r="I473" s="664">
        <v>13032</v>
      </c>
      <c r="J473" s="664">
        <v>13927.444923</v>
      </c>
      <c r="K473" s="669">
        <v>0.425737561341387</v>
      </c>
      <c r="L473" s="276"/>
    </row>
    <row r="474" s="508" customFormat="true" ht="15.95" customHeight="true" spans="1:12">
      <c r="A474" s="658">
        <v>2070206</v>
      </c>
      <c r="B474" s="658"/>
      <c r="C474" s="658"/>
      <c r="D474" s="657" t="s">
        <v>466</v>
      </c>
      <c r="E474" s="658">
        <v>2070206</v>
      </c>
      <c r="F474" s="658" t="s">
        <v>469</v>
      </c>
      <c r="G474" s="664">
        <v>0</v>
      </c>
      <c r="H474" s="664">
        <v>0</v>
      </c>
      <c r="I474" s="664">
        <v>0</v>
      </c>
      <c r="J474" s="664">
        <v>0</v>
      </c>
      <c r="K474" s="669" t="s">
        <v>71</v>
      </c>
      <c r="L474" s="670"/>
    </row>
    <row r="475" s="508" customFormat="true" ht="15.95" customHeight="true" spans="1:12">
      <c r="A475" s="658">
        <v>2070299</v>
      </c>
      <c r="B475" s="658"/>
      <c r="C475" s="658"/>
      <c r="D475" s="657" t="s">
        <v>466</v>
      </c>
      <c r="E475" s="658">
        <v>2070299</v>
      </c>
      <c r="F475" s="658" t="s">
        <v>470</v>
      </c>
      <c r="G475" s="664">
        <v>637.049432</v>
      </c>
      <c r="H475" s="664">
        <v>606</v>
      </c>
      <c r="I475" s="664">
        <v>606</v>
      </c>
      <c r="J475" s="664">
        <v>1411.029258</v>
      </c>
      <c r="K475" s="669">
        <v>1.21494469207846</v>
      </c>
      <c r="L475" s="276"/>
    </row>
    <row r="476" s="508" customFormat="true" ht="15.95" customHeight="true" spans="1:12">
      <c r="A476" s="658">
        <v>20703</v>
      </c>
      <c r="B476" s="658"/>
      <c r="C476" s="657" t="s">
        <v>448</v>
      </c>
      <c r="D476" s="658"/>
      <c r="E476" s="658">
        <v>20703</v>
      </c>
      <c r="F476" s="658" t="s">
        <v>471</v>
      </c>
      <c r="G476" s="664">
        <v>116078.451435225</v>
      </c>
      <c r="H476" s="664">
        <v>89837.54205</v>
      </c>
      <c r="I476" s="664">
        <v>89341</v>
      </c>
      <c r="J476" s="664">
        <v>99506.662421</v>
      </c>
      <c r="K476" s="669">
        <v>-0.142763698251717</v>
      </c>
      <c r="L476" s="670"/>
    </row>
    <row r="477" s="508" customFormat="true" ht="15.95" customHeight="true" spans="1:12">
      <c r="A477" s="658">
        <v>2070301</v>
      </c>
      <c r="B477" s="658"/>
      <c r="C477" s="658"/>
      <c r="D477" s="657" t="s">
        <v>472</v>
      </c>
      <c r="E477" s="658">
        <v>2070301</v>
      </c>
      <c r="F477" s="658" t="s">
        <v>54</v>
      </c>
      <c r="G477" s="664">
        <v>0</v>
      </c>
      <c r="H477" s="664">
        <v>0</v>
      </c>
      <c r="I477" s="664">
        <v>0</v>
      </c>
      <c r="J477" s="664">
        <v>0</v>
      </c>
      <c r="K477" s="669" t="s">
        <v>71</v>
      </c>
      <c r="L477" s="670"/>
    </row>
    <row r="478" s="508" customFormat="true" ht="15.95" customHeight="true" spans="1:12">
      <c r="A478" s="658">
        <v>2070302</v>
      </c>
      <c r="B478" s="658"/>
      <c r="C478" s="658"/>
      <c r="D478" s="657" t="s">
        <v>472</v>
      </c>
      <c r="E478" s="658">
        <v>2070302</v>
      </c>
      <c r="F478" s="658" t="s">
        <v>55</v>
      </c>
      <c r="G478" s="664">
        <v>0</v>
      </c>
      <c r="H478" s="664">
        <v>0</v>
      </c>
      <c r="I478" s="664">
        <v>0</v>
      </c>
      <c r="J478" s="664">
        <v>0</v>
      </c>
      <c r="K478" s="669" t="s">
        <v>71</v>
      </c>
      <c r="L478" s="670"/>
    </row>
    <row r="479" s="508" customFormat="true" ht="15.95" customHeight="true" spans="1:12">
      <c r="A479" s="658">
        <v>2070303</v>
      </c>
      <c r="B479" s="658"/>
      <c r="C479" s="658"/>
      <c r="D479" s="657" t="s">
        <v>472</v>
      </c>
      <c r="E479" s="658">
        <v>2070303</v>
      </c>
      <c r="F479" s="658" t="s">
        <v>56</v>
      </c>
      <c r="G479" s="664">
        <v>0</v>
      </c>
      <c r="H479" s="664">
        <v>0</v>
      </c>
      <c r="I479" s="664">
        <v>0</v>
      </c>
      <c r="J479" s="664">
        <v>0</v>
      </c>
      <c r="K479" s="669" t="s">
        <v>71</v>
      </c>
      <c r="L479" s="670"/>
    </row>
    <row r="480" s="508" customFormat="true" ht="15.95" customHeight="true" spans="1:12">
      <c r="A480" s="658">
        <v>2070304</v>
      </c>
      <c r="B480" s="658"/>
      <c r="C480" s="658"/>
      <c r="D480" s="657" t="s">
        <v>472</v>
      </c>
      <c r="E480" s="658">
        <v>2070304</v>
      </c>
      <c r="F480" s="658" t="s">
        <v>473</v>
      </c>
      <c r="G480" s="664">
        <v>12715.008209</v>
      </c>
      <c r="H480" s="664">
        <v>13225.4</v>
      </c>
      <c r="I480" s="664">
        <v>13169</v>
      </c>
      <c r="J480" s="664">
        <v>4479.520371</v>
      </c>
      <c r="K480" s="669">
        <v>-0.647698192768033</v>
      </c>
      <c r="L480" s="276"/>
    </row>
    <row r="481" s="508" customFormat="true" ht="15.95" customHeight="true" spans="1:12">
      <c r="A481" s="658">
        <v>2070305</v>
      </c>
      <c r="B481" s="658"/>
      <c r="C481" s="658"/>
      <c r="D481" s="657" t="s">
        <v>472</v>
      </c>
      <c r="E481" s="658">
        <v>2070305</v>
      </c>
      <c r="F481" s="658" t="s">
        <v>474</v>
      </c>
      <c r="G481" s="664">
        <v>50</v>
      </c>
      <c r="H481" s="664">
        <v>46</v>
      </c>
      <c r="I481" s="664">
        <v>46</v>
      </c>
      <c r="J481" s="664">
        <v>342</v>
      </c>
      <c r="K481" s="669">
        <v>5.84</v>
      </c>
      <c r="L481" s="276"/>
    </row>
    <row r="482" s="508" customFormat="true" ht="15.95" customHeight="true" spans="1:12">
      <c r="A482" s="658">
        <v>2070306</v>
      </c>
      <c r="B482" s="658"/>
      <c r="C482" s="658"/>
      <c r="D482" s="657" t="s">
        <v>472</v>
      </c>
      <c r="E482" s="658">
        <v>2070306</v>
      </c>
      <c r="F482" s="658" t="s">
        <v>475</v>
      </c>
      <c r="G482" s="664">
        <v>524.0832</v>
      </c>
      <c r="H482" s="664">
        <v>453</v>
      </c>
      <c r="I482" s="664">
        <v>453</v>
      </c>
      <c r="J482" s="664">
        <v>19639</v>
      </c>
      <c r="K482" s="669">
        <v>36.4730577129738</v>
      </c>
      <c r="L482" s="276"/>
    </row>
    <row r="483" s="508" customFormat="true" ht="15.95" customHeight="true" spans="1:12">
      <c r="A483" s="658">
        <v>2070307</v>
      </c>
      <c r="B483" s="658"/>
      <c r="C483" s="658"/>
      <c r="D483" s="657" t="s">
        <v>472</v>
      </c>
      <c r="E483" s="658">
        <v>2070307</v>
      </c>
      <c r="F483" s="658" t="s">
        <v>476</v>
      </c>
      <c r="G483" s="664">
        <v>86325.8183162245</v>
      </c>
      <c r="H483" s="664">
        <v>49465.58085</v>
      </c>
      <c r="I483" s="664">
        <v>49376</v>
      </c>
      <c r="J483" s="664">
        <v>50089.58085</v>
      </c>
      <c r="K483" s="669">
        <v>-0.419761297060466</v>
      </c>
      <c r="L483" s="276"/>
    </row>
    <row r="484" s="508" customFormat="true" ht="15.95" customHeight="true" spans="1:12">
      <c r="A484" s="658">
        <v>2070308</v>
      </c>
      <c r="B484" s="658"/>
      <c r="C484" s="658"/>
      <c r="D484" s="657" t="s">
        <v>472</v>
      </c>
      <c r="E484" s="658">
        <v>2070308</v>
      </c>
      <c r="F484" s="658" t="s">
        <v>477</v>
      </c>
      <c r="G484" s="664">
        <v>558</v>
      </c>
      <c r="H484" s="664">
        <v>380</v>
      </c>
      <c r="I484" s="664">
        <v>380</v>
      </c>
      <c r="J484" s="664">
        <v>8161</v>
      </c>
      <c r="K484" s="669">
        <v>13.6254480286738</v>
      </c>
      <c r="L484" s="276"/>
    </row>
    <row r="485" s="508" customFormat="true" ht="15.95" customHeight="true" spans="1:12">
      <c r="A485" s="658">
        <v>2070309</v>
      </c>
      <c r="B485" s="658"/>
      <c r="C485" s="658"/>
      <c r="D485" s="657" t="s">
        <v>472</v>
      </c>
      <c r="E485" s="658">
        <v>2070309</v>
      </c>
      <c r="F485" s="658" t="s">
        <v>478</v>
      </c>
      <c r="G485" s="664">
        <v>0</v>
      </c>
      <c r="H485" s="664">
        <v>0</v>
      </c>
      <c r="I485" s="664">
        <v>0</v>
      </c>
      <c r="J485" s="664">
        <v>0</v>
      </c>
      <c r="K485" s="669" t="s">
        <v>71</v>
      </c>
      <c r="L485" s="670"/>
    </row>
    <row r="486" s="508" customFormat="true" ht="15.95" customHeight="true" spans="1:12">
      <c r="A486" s="658">
        <v>2070399</v>
      </c>
      <c r="B486" s="658"/>
      <c r="C486" s="658"/>
      <c r="D486" s="657" t="s">
        <v>472</v>
      </c>
      <c r="E486" s="658">
        <v>2070399</v>
      </c>
      <c r="F486" s="658" t="s">
        <v>479</v>
      </c>
      <c r="G486" s="664">
        <v>15905.54171</v>
      </c>
      <c r="H486" s="664">
        <v>26267.5612</v>
      </c>
      <c r="I486" s="664">
        <v>25917</v>
      </c>
      <c r="J486" s="664">
        <v>16795.5612</v>
      </c>
      <c r="K486" s="669">
        <v>0.0559565657195086</v>
      </c>
      <c r="L486" s="670"/>
    </row>
    <row r="487" s="508" customFormat="true" ht="39.95" customHeight="true" spans="1:12">
      <c r="A487" s="658">
        <v>20706</v>
      </c>
      <c r="B487" s="658"/>
      <c r="C487" s="657" t="s">
        <v>448</v>
      </c>
      <c r="D487" s="658"/>
      <c r="E487" s="658">
        <v>20706</v>
      </c>
      <c r="F487" s="658" t="s">
        <v>480</v>
      </c>
      <c r="G487" s="664">
        <v>20000</v>
      </c>
      <c r="H487" s="664">
        <v>0</v>
      </c>
      <c r="I487" s="664">
        <v>0</v>
      </c>
      <c r="J487" s="664">
        <v>20000</v>
      </c>
      <c r="K487" s="669">
        <v>0</v>
      </c>
      <c r="L487" s="276"/>
    </row>
    <row r="488" s="508" customFormat="true" ht="15.95" customHeight="true" spans="1:12">
      <c r="A488" s="658">
        <v>2070601</v>
      </c>
      <c r="B488" s="658"/>
      <c r="C488" s="658"/>
      <c r="D488" s="657" t="s">
        <v>481</v>
      </c>
      <c r="E488" s="658">
        <v>2070601</v>
      </c>
      <c r="F488" s="658" t="s">
        <v>54</v>
      </c>
      <c r="G488" s="664">
        <v>0</v>
      </c>
      <c r="H488" s="664">
        <v>0</v>
      </c>
      <c r="I488" s="664">
        <v>0</v>
      </c>
      <c r="J488" s="664">
        <v>0</v>
      </c>
      <c r="K488" s="669" t="s">
        <v>71</v>
      </c>
      <c r="L488" s="670"/>
    </row>
    <row r="489" s="508" customFormat="true" ht="15.95" customHeight="true" spans="1:12">
      <c r="A489" s="658">
        <v>2070602</v>
      </c>
      <c r="B489" s="658"/>
      <c r="C489" s="658"/>
      <c r="D489" s="657" t="s">
        <v>481</v>
      </c>
      <c r="E489" s="658">
        <v>2070602</v>
      </c>
      <c r="F489" s="658" t="s">
        <v>55</v>
      </c>
      <c r="G489" s="664">
        <v>0</v>
      </c>
      <c r="H489" s="664">
        <v>0</v>
      </c>
      <c r="I489" s="664">
        <v>0</v>
      </c>
      <c r="J489" s="664">
        <v>0</v>
      </c>
      <c r="K489" s="669" t="s">
        <v>71</v>
      </c>
      <c r="L489" s="670"/>
    </row>
    <row r="490" s="508" customFormat="true" ht="15.95" customHeight="true" spans="1:12">
      <c r="A490" s="658">
        <v>2070603</v>
      </c>
      <c r="B490" s="658"/>
      <c r="C490" s="658"/>
      <c r="D490" s="657" t="s">
        <v>481</v>
      </c>
      <c r="E490" s="658">
        <v>2070603</v>
      </c>
      <c r="F490" s="658" t="s">
        <v>56</v>
      </c>
      <c r="G490" s="664">
        <v>0</v>
      </c>
      <c r="H490" s="664">
        <v>0</v>
      </c>
      <c r="I490" s="664">
        <v>0</v>
      </c>
      <c r="J490" s="664">
        <v>0</v>
      </c>
      <c r="K490" s="669" t="s">
        <v>71</v>
      </c>
      <c r="L490" s="670"/>
    </row>
    <row r="491" s="508" customFormat="true" ht="15.95" customHeight="true" spans="1:12">
      <c r="A491" s="658">
        <v>2070604</v>
      </c>
      <c r="B491" s="658"/>
      <c r="C491" s="658"/>
      <c r="D491" s="657" t="s">
        <v>481</v>
      </c>
      <c r="E491" s="658">
        <v>2070604</v>
      </c>
      <c r="F491" s="658" t="s">
        <v>482</v>
      </c>
      <c r="G491" s="664">
        <v>0</v>
      </c>
      <c r="H491" s="664">
        <v>0</v>
      </c>
      <c r="I491" s="664">
        <v>0</v>
      </c>
      <c r="J491" s="664">
        <v>0</v>
      </c>
      <c r="K491" s="669" t="s">
        <v>71</v>
      </c>
      <c r="L491" s="670"/>
    </row>
    <row r="492" s="508" customFormat="true" ht="15.95" customHeight="true" spans="1:12">
      <c r="A492" s="658">
        <v>2070605</v>
      </c>
      <c r="B492" s="658"/>
      <c r="C492" s="658"/>
      <c r="D492" s="657" t="s">
        <v>481</v>
      </c>
      <c r="E492" s="658">
        <v>2070605</v>
      </c>
      <c r="F492" s="658" t="s">
        <v>483</v>
      </c>
      <c r="G492" s="664">
        <v>20000</v>
      </c>
      <c r="H492" s="664">
        <v>0</v>
      </c>
      <c r="I492" s="664">
        <v>0</v>
      </c>
      <c r="J492" s="664">
        <v>20000</v>
      </c>
      <c r="K492" s="669">
        <v>0</v>
      </c>
      <c r="L492" s="276"/>
    </row>
    <row r="493" s="508" customFormat="true" ht="15.95" customHeight="true" spans="1:12">
      <c r="A493" s="658">
        <v>2070606</v>
      </c>
      <c r="B493" s="658"/>
      <c r="C493" s="658"/>
      <c r="D493" s="657" t="s">
        <v>481</v>
      </c>
      <c r="E493" s="658">
        <v>2070606</v>
      </c>
      <c r="F493" s="658" t="s">
        <v>484</v>
      </c>
      <c r="G493" s="664">
        <v>0</v>
      </c>
      <c r="H493" s="664">
        <v>0</v>
      </c>
      <c r="I493" s="664">
        <v>0</v>
      </c>
      <c r="J493" s="664">
        <v>0</v>
      </c>
      <c r="K493" s="669" t="s">
        <v>71</v>
      </c>
      <c r="L493" s="670"/>
    </row>
    <row r="494" s="508" customFormat="true" ht="15.95" customHeight="true" spans="1:12">
      <c r="A494" s="658">
        <v>2070607</v>
      </c>
      <c r="B494" s="658"/>
      <c r="C494" s="658"/>
      <c r="D494" s="657" t="s">
        <v>481</v>
      </c>
      <c r="E494" s="658">
        <v>2070607</v>
      </c>
      <c r="F494" s="658" t="s">
        <v>485</v>
      </c>
      <c r="G494" s="664">
        <v>0</v>
      </c>
      <c r="H494" s="664">
        <v>0</v>
      </c>
      <c r="I494" s="664">
        <v>0</v>
      </c>
      <c r="J494" s="664">
        <v>0</v>
      </c>
      <c r="K494" s="669" t="s">
        <v>71</v>
      </c>
      <c r="L494" s="670"/>
    </row>
    <row r="495" s="508" customFormat="true" ht="15.95" customHeight="true" spans="1:12">
      <c r="A495" s="658">
        <v>2070699</v>
      </c>
      <c r="B495" s="658"/>
      <c r="C495" s="658"/>
      <c r="D495" s="657" t="s">
        <v>481</v>
      </c>
      <c r="E495" s="658">
        <v>2070699</v>
      </c>
      <c r="F495" s="658" t="s">
        <v>486</v>
      </c>
      <c r="G495" s="664">
        <v>0</v>
      </c>
      <c r="H495" s="664">
        <v>0</v>
      </c>
      <c r="I495" s="664">
        <v>0</v>
      </c>
      <c r="J495" s="664">
        <v>0</v>
      </c>
      <c r="K495" s="669" t="s">
        <v>71</v>
      </c>
      <c r="L495" s="670"/>
    </row>
    <row r="496" s="508" customFormat="true" ht="39.95" customHeight="true" spans="1:12">
      <c r="A496" s="658">
        <v>20708</v>
      </c>
      <c r="B496" s="658"/>
      <c r="C496" s="657" t="s">
        <v>448</v>
      </c>
      <c r="D496" s="658"/>
      <c r="E496" s="658">
        <v>20708</v>
      </c>
      <c r="F496" s="658" t="s">
        <v>487</v>
      </c>
      <c r="G496" s="664">
        <v>67191.5348104124</v>
      </c>
      <c r="H496" s="664">
        <v>5747.464072</v>
      </c>
      <c r="I496" s="664">
        <v>5447</v>
      </c>
      <c r="J496" s="664">
        <v>71490.369643</v>
      </c>
      <c r="K496" s="669">
        <v>0.0639788158540684</v>
      </c>
      <c r="L496" s="276"/>
    </row>
    <row r="497" s="508" customFormat="true" ht="15.95" customHeight="true" spans="1:12">
      <c r="A497" s="658">
        <v>2070801</v>
      </c>
      <c r="B497" s="658"/>
      <c r="C497" s="658"/>
      <c r="D497" s="657" t="s">
        <v>488</v>
      </c>
      <c r="E497" s="658">
        <v>2070801</v>
      </c>
      <c r="F497" s="658" t="s">
        <v>54</v>
      </c>
      <c r="G497" s="664">
        <v>0</v>
      </c>
      <c r="H497" s="664">
        <v>0</v>
      </c>
      <c r="I497" s="664">
        <v>0</v>
      </c>
      <c r="J497" s="664">
        <v>0</v>
      </c>
      <c r="K497" s="669" t="s">
        <v>71</v>
      </c>
      <c r="L497" s="670"/>
    </row>
    <row r="498" s="508" customFormat="true" ht="15.95" customHeight="true" spans="1:12">
      <c r="A498" s="658">
        <v>2070802</v>
      </c>
      <c r="B498" s="658"/>
      <c r="C498" s="658"/>
      <c r="D498" s="657" t="s">
        <v>488</v>
      </c>
      <c r="E498" s="658">
        <v>2070802</v>
      </c>
      <c r="F498" s="658" t="s">
        <v>55</v>
      </c>
      <c r="G498" s="664">
        <v>0</v>
      </c>
      <c r="H498" s="664">
        <v>0</v>
      </c>
      <c r="I498" s="664">
        <v>0</v>
      </c>
      <c r="J498" s="664">
        <v>0</v>
      </c>
      <c r="K498" s="669" t="s">
        <v>71</v>
      </c>
      <c r="L498" s="670"/>
    </row>
    <row r="499" s="508" customFormat="true" ht="15.95" customHeight="true" spans="1:12">
      <c r="A499" s="658">
        <v>2070803</v>
      </c>
      <c r="B499" s="658"/>
      <c r="C499" s="658"/>
      <c r="D499" s="657" t="s">
        <v>488</v>
      </c>
      <c r="E499" s="658">
        <v>2070803</v>
      </c>
      <c r="F499" s="658" t="s">
        <v>56</v>
      </c>
      <c r="G499" s="664">
        <v>0</v>
      </c>
      <c r="H499" s="664">
        <v>0</v>
      </c>
      <c r="I499" s="664">
        <v>0</v>
      </c>
      <c r="J499" s="664">
        <v>0</v>
      </c>
      <c r="K499" s="669" t="s">
        <v>71</v>
      </c>
      <c r="L499" s="670"/>
    </row>
    <row r="500" s="508" customFormat="true" ht="15.95" customHeight="true" spans="1:12">
      <c r="A500" s="658">
        <v>2070806</v>
      </c>
      <c r="B500" s="658"/>
      <c r="C500" s="658"/>
      <c r="D500" s="657" t="s">
        <v>488</v>
      </c>
      <c r="E500" s="658">
        <v>2070806</v>
      </c>
      <c r="F500" s="658" t="s">
        <v>489</v>
      </c>
      <c r="G500" s="664">
        <v>0</v>
      </c>
      <c r="H500" s="664">
        <v>127</v>
      </c>
      <c r="I500" s="664">
        <v>127</v>
      </c>
      <c r="J500" s="664">
        <v>0</v>
      </c>
      <c r="K500" s="669" t="s">
        <v>71</v>
      </c>
      <c r="L500" s="670"/>
    </row>
    <row r="501" s="508" customFormat="true" ht="15.95" customHeight="true" spans="1:12">
      <c r="A501" s="658">
        <v>2070807</v>
      </c>
      <c r="B501" s="658"/>
      <c r="C501" s="658"/>
      <c r="D501" s="657" t="s">
        <v>488</v>
      </c>
      <c r="E501" s="658">
        <v>2070807</v>
      </c>
      <c r="F501" s="658" t="s">
        <v>490</v>
      </c>
      <c r="G501" s="664">
        <v>1930.985902</v>
      </c>
      <c r="H501" s="664">
        <v>2598.684172</v>
      </c>
      <c r="I501" s="664">
        <v>2570</v>
      </c>
      <c r="J501" s="664">
        <v>7988.589743</v>
      </c>
      <c r="K501" s="669">
        <v>3.13705233928735</v>
      </c>
      <c r="L501" s="276"/>
    </row>
    <row r="502" s="508" customFormat="true" ht="15.95" customHeight="true" spans="1:12">
      <c r="A502" s="658">
        <v>2070808</v>
      </c>
      <c r="B502" s="658"/>
      <c r="C502" s="658"/>
      <c r="D502" s="657" t="s">
        <v>488</v>
      </c>
      <c r="E502" s="658">
        <v>2070808</v>
      </c>
      <c r="F502" s="658" t="s">
        <v>491</v>
      </c>
      <c r="G502" s="664">
        <v>171.988</v>
      </c>
      <c r="H502" s="664">
        <v>298.7799</v>
      </c>
      <c r="I502" s="664">
        <v>27</v>
      </c>
      <c r="J502" s="664">
        <v>271.7799</v>
      </c>
      <c r="K502" s="669">
        <v>0.580225945996232</v>
      </c>
      <c r="L502" s="276"/>
    </row>
    <row r="503" s="508" customFormat="true" ht="15.95" customHeight="true" spans="1:12">
      <c r="A503" s="658">
        <v>2070899</v>
      </c>
      <c r="B503" s="658"/>
      <c r="C503" s="658"/>
      <c r="D503" s="657" t="s">
        <v>488</v>
      </c>
      <c r="E503" s="658">
        <v>2070899</v>
      </c>
      <c r="F503" s="658" t="s">
        <v>492</v>
      </c>
      <c r="G503" s="664">
        <v>65088.5609084124</v>
      </c>
      <c r="H503" s="664">
        <v>2723</v>
      </c>
      <c r="I503" s="664">
        <v>2723</v>
      </c>
      <c r="J503" s="664">
        <v>63230</v>
      </c>
      <c r="K503" s="669">
        <v>-0.0285543401555248</v>
      </c>
      <c r="L503" s="276"/>
    </row>
    <row r="504" s="508" customFormat="true" ht="15.95" customHeight="true" spans="1:12">
      <c r="A504" s="658">
        <v>20799</v>
      </c>
      <c r="B504" s="658"/>
      <c r="C504" s="657" t="s">
        <v>448</v>
      </c>
      <c r="D504" s="658"/>
      <c r="E504" s="658">
        <v>20799</v>
      </c>
      <c r="F504" s="658" t="s">
        <v>493</v>
      </c>
      <c r="G504" s="664">
        <v>93110.846858</v>
      </c>
      <c r="H504" s="664">
        <v>103721</v>
      </c>
      <c r="I504" s="664">
        <v>100495</v>
      </c>
      <c r="J504" s="664">
        <v>85411</v>
      </c>
      <c r="K504" s="669">
        <v>-0.0826954873446996</v>
      </c>
      <c r="L504" s="670"/>
    </row>
    <row r="505" s="508" customFormat="true" ht="15.95" customHeight="true" spans="1:12">
      <c r="A505" s="658">
        <v>2079902</v>
      </c>
      <c r="B505" s="658"/>
      <c r="C505" s="658"/>
      <c r="D505" s="657" t="s">
        <v>494</v>
      </c>
      <c r="E505" s="658">
        <v>2079902</v>
      </c>
      <c r="F505" s="658" t="s">
        <v>495</v>
      </c>
      <c r="G505" s="664">
        <v>56377.54306</v>
      </c>
      <c r="H505" s="664">
        <v>53895</v>
      </c>
      <c r="I505" s="664">
        <v>53169</v>
      </c>
      <c r="J505" s="664">
        <v>52976</v>
      </c>
      <c r="K505" s="669">
        <v>-0.0603350709409223</v>
      </c>
      <c r="L505" s="670"/>
    </row>
    <row r="506" s="508" customFormat="true" ht="15.95" customHeight="true" spans="1:12">
      <c r="A506" s="658">
        <v>2079903</v>
      </c>
      <c r="B506" s="658"/>
      <c r="C506" s="658"/>
      <c r="D506" s="657" t="s">
        <v>494</v>
      </c>
      <c r="E506" s="658">
        <v>2079903</v>
      </c>
      <c r="F506" s="658" t="s">
        <v>496</v>
      </c>
      <c r="G506" s="664">
        <v>21096.9566</v>
      </c>
      <c r="H506" s="664">
        <v>27057</v>
      </c>
      <c r="I506" s="664">
        <v>27057</v>
      </c>
      <c r="J506" s="664">
        <v>27719</v>
      </c>
      <c r="K506" s="669">
        <v>0.313886193423747</v>
      </c>
      <c r="L506" s="276"/>
    </row>
    <row r="507" s="508" customFormat="true" ht="15.95" customHeight="true" spans="1:12">
      <c r="A507" s="658">
        <v>2079999</v>
      </c>
      <c r="B507" s="658"/>
      <c r="C507" s="658"/>
      <c r="D507" s="657" t="s">
        <v>494</v>
      </c>
      <c r="E507" s="658">
        <v>2079999</v>
      </c>
      <c r="F507" s="658" t="s">
        <v>497</v>
      </c>
      <c r="G507" s="664">
        <v>15636.347198</v>
      </c>
      <c r="H507" s="664">
        <v>22769</v>
      </c>
      <c r="I507" s="664">
        <v>20269</v>
      </c>
      <c r="J507" s="664">
        <v>4716</v>
      </c>
      <c r="K507" s="669">
        <v>-0.698395031762712</v>
      </c>
      <c r="L507" s="276"/>
    </row>
    <row r="508" s="508" customFormat="true" ht="39.95" customHeight="true" spans="1:12">
      <c r="A508" s="671">
        <v>208</v>
      </c>
      <c r="B508" s="671"/>
      <c r="C508" s="671"/>
      <c r="D508" s="671"/>
      <c r="E508" s="658">
        <v>208</v>
      </c>
      <c r="F508" s="658" t="s">
        <v>498</v>
      </c>
      <c r="G508" s="664">
        <v>992750.363651392</v>
      </c>
      <c r="H508" s="664">
        <v>1263545.316983</v>
      </c>
      <c r="I508" s="664">
        <v>1252034</v>
      </c>
      <c r="J508" s="664">
        <v>1228917.946829</v>
      </c>
      <c r="K508" s="669">
        <v>0.237892215228178</v>
      </c>
      <c r="L508" s="276" t="s">
        <v>499</v>
      </c>
    </row>
    <row r="509" s="508" customFormat="true" ht="15.95" customHeight="true" spans="1:12">
      <c r="A509" s="658">
        <v>20801</v>
      </c>
      <c r="B509" s="658"/>
      <c r="C509" s="657" t="s">
        <v>500</v>
      </c>
      <c r="D509" s="658"/>
      <c r="E509" s="658">
        <v>20801</v>
      </c>
      <c r="F509" s="658" t="s">
        <v>501</v>
      </c>
      <c r="G509" s="664">
        <v>415760.776904</v>
      </c>
      <c r="H509" s="664">
        <v>523462.223275</v>
      </c>
      <c r="I509" s="664">
        <v>520833</v>
      </c>
      <c r="J509" s="664">
        <v>482390.276752</v>
      </c>
      <c r="K509" s="669">
        <v>0.160259224894091</v>
      </c>
      <c r="L509" s="670"/>
    </row>
    <row r="510" s="508" customFormat="true" ht="15.95" customHeight="true" spans="1:12">
      <c r="A510" s="658">
        <v>2080101</v>
      </c>
      <c r="B510" s="658"/>
      <c r="C510" s="658"/>
      <c r="D510" s="657" t="s">
        <v>502</v>
      </c>
      <c r="E510" s="658">
        <v>2080101</v>
      </c>
      <c r="F510" s="658" t="s">
        <v>54</v>
      </c>
      <c r="G510" s="664">
        <v>8867.468611</v>
      </c>
      <c r="H510" s="664">
        <v>8353</v>
      </c>
      <c r="I510" s="664">
        <v>8353</v>
      </c>
      <c r="J510" s="664">
        <v>9307.625653</v>
      </c>
      <c r="K510" s="669">
        <v>0.0496372822176093</v>
      </c>
      <c r="L510" s="670"/>
    </row>
    <row r="511" s="508" customFormat="true" ht="15.95" customHeight="true" spans="1:12">
      <c r="A511" s="658">
        <v>2080102</v>
      </c>
      <c r="B511" s="658"/>
      <c r="C511" s="658"/>
      <c r="D511" s="657" t="s">
        <v>502</v>
      </c>
      <c r="E511" s="658">
        <v>2080102</v>
      </c>
      <c r="F511" s="658" t="s">
        <v>55</v>
      </c>
      <c r="G511" s="664">
        <v>0</v>
      </c>
      <c r="H511" s="664">
        <v>349</v>
      </c>
      <c r="I511" s="664">
        <v>349</v>
      </c>
      <c r="J511" s="664">
        <v>0</v>
      </c>
      <c r="K511" s="669" t="s">
        <v>71</v>
      </c>
      <c r="L511" s="670"/>
    </row>
    <row r="512" s="508" customFormat="true" ht="15.95" customHeight="true" spans="1:12">
      <c r="A512" s="658">
        <v>2080103</v>
      </c>
      <c r="B512" s="658"/>
      <c r="C512" s="658"/>
      <c r="D512" s="657" t="s">
        <v>502</v>
      </c>
      <c r="E512" s="658">
        <v>2080103</v>
      </c>
      <c r="F512" s="658" t="s">
        <v>56</v>
      </c>
      <c r="G512" s="664">
        <v>0</v>
      </c>
      <c r="H512" s="664">
        <v>0</v>
      </c>
      <c r="I512" s="664">
        <v>0</v>
      </c>
      <c r="J512" s="664">
        <v>0</v>
      </c>
      <c r="K512" s="669" t="s">
        <v>71</v>
      </c>
      <c r="L512" s="670"/>
    </row>
    <row r="513" s="508" customFormat="true" ht="15.95" customHeight="true" spans="1:12">
      <c r="A513" s="658">
        <v>2080104</v>
      </c>
      <c r="B513" s="658"/>
      <c r="C513" s="658"/>
      <c r="D513" s="657" t="s">
        <v>502</v>
      </c>
      <c r="E513" s="658">
        <v>2080104</v>
      </c>
      <c r="F513" s="658" t="s">
        <v>503</v>
      </c>
      <c r="G513" s="664">
        <v>4004.578513</v>
      </c>
      <c r="H513" s="664">
        <v>5312</v>
      </c>
      <c r="I513" s="664">
        <v>5312</v>
      </c>
      <c r="J513" s="664">
        <v>4500.276005</v>
      </c>
      <c r="K513" s="669">
        <v>0.123782687838639</v>
      </c>
      <c r="L513" s="670"/>
    </row>
    <row r="514" s="508" customFormat="true" ht="15.95" customHeight="true" spans="1:12">
      <c r="A514" s="658">
        <v>2080105</v>
      </c>
      <c r="B514" s="658"/>
      <c r="C514" s="658"/>
      <c r="D514" s="657" t="s">
        <v>502</v>
      </c>
      <c r="E514" s="658">
        <v>2080105</v>
      </c>
      <c r="F514" s="658" t="s">
        <v>504</v>
      </c>
      <c r="G514" s="664">
        <v>77.41</v>
      </c>
      <c r="H514" s="664">
        <v>108</v>
      </c>
      <c r="I514" s="664">
        <v>108</v>
      </c>
      <c r="J514" s="664">
        <v>171.1483</v>
      </c>
      <c r="K514" s="669">
        <v>1.2109326960341</v>
      </c>
      <c r="L514" s="276"/>
    </row>
    <row r="515" s="508" customFormat="true" ht="15.95" customHeight="true" spans="1:12">
      <c r="A515" s="658">
        <v>2080106</v>
      </c>
      <c r="B515" s="658"/>
      <c r="C515" s="658"/>
      <c r="D515" s="657" t="s">
        <v>502</v>
      </c>
      <c r="E515" s="658">
        <v>2080106</v>
      </c>
      <c r="F515" s="658" t="s">
        <v>505</v>
      </c>
      <c r="G515" s="664">
        <v>2041.066661</v>
      </c>
      <c r="H515" s="664">
        <v>1873</v>
      </c>
      <c r="I515" s="664">
        <v>1873</v>
      </c>
      <c r="J515" s="664">
        <v>613.26389</v>
      </c>
      <c r="K515" s="669">
        <v>-0.699537549792941</v>
      </c>
      <c r="L515" s="276"/>
    </row>
    <row r="516" s="508" customFormat="true" ht="15.95" customHeight="true" spans="1:12">
      <c r="A516" s="658">
        <v>2080107</v>
      </c>
      <c r="B516" s="658"/>
      <c r="C516" s="658"/>
      <c r="D516" s="657" t="s">
        <v>502</v>
      </c>
      <c r="E516" s="658">
        <v>2080107</v>
      </c>
      <c r="F516" s="658" t="s">
        <v>506</v>
      </c>
      <c r="G516" s="664">
        <v>663.5678</v>
      </c>
      <c r="H516" s="664">
        <v>511</v>
      </c>
      <c r="I516" s="664">
        <v>511</v>
      </c>
      <c r="J516" s="664">
        <v>600.0464</v>
      </c>
      <c r="K516" s="669">
        <v>-0.0957270681307925</v>
      </c>
      <c r="L516" s="670"/>
    </row>
    <row r="517" s="508" customFormat="true" ht="15.95" customHeight="true" spans="1:12">
      <c r="A517" s="658">
        <v>2080108</v>
      </c>
      <c r="B517" s="658"/>
      <c r="C517" s="658"/>
      <c r="D517" s="657" t="s">
        <v>502</v>
      </c>
      <c r="E517" s="658">
        <v>2080108</v>
      </c>
      <c r="F517" s="658" t="s">
        <v>104</v>
      </c>
      <c r="G517" s="664">
        <v>286.39</v>
      </c>
      <c r="H517" s="664">
        <v>327</v>
      </c>
      <c r="I517" s="664">
        <v>327</v>
      </c>
      <c r="J517" s="664">
        <v>0</v>
      </c>
      <c r="K517" s="669">
        <v>-1</v>
      </c>
      <c r="L517" s="276"/>
    </row>
    <row r="518" s="508" customFormat="true" ht="15.95" customHeight="true" spans="1:12">
      <c r="A518" s="658">
        <v>2080109</v>
      </c>
      <c r="B518" s="658"/>
      <c r="C518" s="658"/>
      <c r="D518" s="657" t="s">
        <v>502</v>
      </c>
      <c r="E518" s="658">
        <v>2080109</v>
      </c>
      <c r="F518" s="658" t="s">
        <v>507</v>
      </c>
      <c r="G518" s="664">
        <v>43223.95599</v>
      </c>
      <c r="H518" s="664">
        <v>43598.726275</v>
      </c>
      <c r="I518" s="664">
        <v>42080</v>
      </c>
      <c r="J518" s="664">
        <v>41884.448955</v>
      </c>
      <c r="K518" s="669">
        <v>-0.0309899222391838</v>
      </c>
      <c r="L518" s="670"/>
    </row>
    <row r="519" s="508" customFormat="true" ht="15.95" customHeight="true" spans="1:12">
      <c r="A519" s="658">
        <v>2080110</v>
      </c>
      <c r="B519" s="658"/>
      <c r="C519" s="658"/>
      <c r="D519" s="657" t="s">
        <v>502</v>
      </c>
      <c r="E519" s="658">
        <v>2080110</v>
      </c>
      <c r="F519" s="658" t="s">
        <v>508</v>
      </c>
      <c r="G519" s="664">
        <v>720.932763</v>
      </c>
      <c r="H519" s="664">
        <v>684</v>
      </c>
      <c r="I519" s="664">
        <v>684</v>
      </c>
      <c r="J519" s="664">
        <v>279.813</v>
      </c>
      <c r="K519" s="669">
        <v>-0.61187365263354</v>
      </c>
      <c r="L519" s="276"/>
    </row>
    <row r="520" s="508" customFormat="true" ht="15.95" customHeight="true" spans="1:12">
      <c r="A520" s="658">
        <v>2080111</v>
      </c>
      <c r="B520" s="658"/>
      <c r="C520" s="658"/>
      <c r="D520" s="657" t="s">
        <v>502</v>
      </c>
      <c r="E520" s="658">
        <v>2080111</v>
      </c>
      <c r="F520" s="658" t="s">
        <v>509</v>
      </c>
      <c r="G520" s="664">
        <v>5828.082</v>
      </c>
      <c r="H520" s="664">
        <v>6306</v>
      </c>
      <c r="I520" s="664">
        <v>6306</v>
      </c>
      <c r="J520" s="664">
        <v>6982.104</v>
      </c>
      <c r="K520" s="669">
        <v>0.198010597654597</v>
      </c>
      <c r="L520" s="670"/>
    </row>
    <row r="521" s="508" customFormat="true" ht="15.95" customHeight="true" spans="1:12">
      <c r="A521" s="658">
        <v>2080112</v>
      </c>
      <c r="B521" s="658"/>
      <c r="C521" s="658"/>
      <c r="D521" s="657" t="s">
        <v>502</v>
      </c>
      <c r="E521" s="658">
        <v>2080112</v>
      </c>
      <c r="F521" s="658" t="s">
        <v>510</v>
      </c>
      <c r="G521" s="664">
        <v>2238.84</v>
      </c>
      <c r="H521" s="664">
        <v>2150</v>
      </c>
      <c r="I521" s="664">
        <v>2150</v>
      </c>
      <c r="J521" s="664">
        <v>2243.64</v>
      </c>
      <c r="K521" s="669">
        <v>0.00214396741169522</v>
      </c>
      <c r="L521" s="670"/>
    </row>
    <row r="522" s="508" customFormat="true" ht="15.95" customHeight="true" spans="1:12">
      <c r="A522" s="658">
        <v>2080113</v>
      </c>
      <c r="B522" s="658"/>
      <c r="C522" s="658"/>
      <c r="D522" s="657" t="s">
        <v>502</v>
      </c>
      <c r="E522" s="658">
        <v>2080113</v>
      </c>
      <c r="F522" s="658" t="s">
        <v>511</v>
      </c>
      <c r="G522" s="664">
        <v>0</v>
      </c>
      <c r="H522" s="664">
        <v>0</v>
      </c>
      <c r="I522" s="664">
        <v>0</v>
      </c>
      <c r="J522" s="664">
        <v>0</v>
      </c>
      <c r="K522" s="669" t="s">
        <v>71</v>
      </c>
      <c r="L522" s="670"/>
    </row>
    <row r="523" s="508" customFormat="true" ht="15.95" customHeight="true" spans="1:12">
      <c r="A523" s="658">
        <v>2080114</v>
      </c>
      <c r="B523" s="658"/>
      <c r="C523" s="658"/>
      <c r="D523" s="657" t="s">
        <v>502</v>
      </c>
      <c r="E523" s="658">
        <v>2080114</v>
      </c>
      <c r="F523" s="658" t="s">
        <v>512</v>
      </c>
      <c r="G523" s="664">
        <v>3000</v>
      </c>
      <c r="H523" s="664">
        <v>993</v>
      </c>
      <c r="I523" s="664">
        <v>993</v>
      </c>
      <c r="J523" s="664">
        <v>3000</v>
      </c>
      <c r="K523" s="669">
        <v>0</v>
      </c>
      <c r="L523" s="670"/>
    </row>
    <row r="524" s="508" customFormat="true" ht="15.95" customHeight="true" spans="1:12">
      <c r="A524" s="658">
        <v>2080115</v>
      </c>
      <c r="B524" s="658"/>
      <c r="C524" s="658"/>
      <c r="D524" s="657" t="s">
        <v>502</v>
      </c>
      <c r="E524" s="658">
        <v>2080115</v>
      </c>
      <c r="F524" s="658" t="s">
        <v>513</v>
      </c>
      <c r="G524" s="664">
        <v>56320</v>
      </c>
      <c r="H524" s="664">
        <v>67676</v>
      </c>
      <c r="I524" s="664">
        <v>67676</v>
      </c>
      <c r="J524" s="664">
        <v>59810</v>
      </c>
      <c r="K524" s="669">
        <v>0.0619673295454545</v>
      </c>
      <c r="L524" s="670"/>
    </row>
    <row r="525" s="508" customFormat="true" ht="15.95" customHeight="true" spans="1:12">
      <c r="A525" s="658">
        <v>2080116</v>
      </c>
      <c r="B525" s="658"/>
      <c r="C525" s="658"/>
      <c r="D525" s="657" t="s">
        <v>502</v>
      </c>
      <c r="E525" s="658">
        <v>2080116</v>
      </c>
      <c r="F525" s="658" t="s">
        <v>514</v>
      </c>
      <c r="G525" s="664">
        <v>263076.489236</v>
      </c>
      <c r="H525" s="664">
        <v>357093</v>
      </c>
      <c r="I525" s="664">
        <v>356193</v>
      </c>
      <c r="J525" s="664">
        <v>327131.57</v>
      </c>
      <c r="K525" s="669">
        <v>0.243484626657526</v>
      </c>
      <c r="L525" s="276"/>
    </row>
    <row r="526" s="508" customFormat="true" ht="15.95" customHeight="true" spans="1:12">
      <c r="A526" s="658">
        <v>2080150</v>
      </c>
      <c r="B526" s="658"/>
      <c r="C526" s="658"/>
      <c r="D526" s="657" t="s">
        <v>502</v>
      </c>
      <c r="E526" s="658">
        <v>2080150</v>
      </c>
      <c r="F526" s="658" t="s">
        <v>63</v>
      </c>
      <c r="G526" s="664">
        <v>0</v>
      </c>
      <c r="H526" s="664">
        <v>0</v>
      </c>
      <c r="I526" s="664">
        <v>0</v>
      </c>
      <c r="J526" s="664">
        <v>5437.935099</v>
      </c>
      <c r="K526" s="669" t="s">
        <v>71</v>
      </c>
      <c r="L526" s="670"/>
    </row>
    <row r="527" s="508" customFormat="true" ht="15.95" customHeight="true" spans="1:12">
      <c r="A527" s="658">
        <v>2080199</v>
      </c>
      <c r="B527" s="658"/>
      <c r="C527" s="658"/>
      <c r="D527" s="657" t="s">
        <v>502</v>
      </c>
      <c r="E527" s="658">
        <v>2080199</v>
      </c>
      <c r="F527" s="658" t="s">
        <v>515</v>
      </c>
      <c r="G527" s="664">
        <v>25411.99533</v>
      </c>
      <c r="H527" s="664">
        <v>28128.497</v>
      </c>
      <c r="I527" s="664">
        <v>27918</v>
      </c>
      <c r="J527" s="664">
        <v>20428.40545</v>
      </c>
      <c r="K527" s="669">
        <v>-0.19611171083904</v>
      </c>
      <c r="L527" s="670"/>
    </row>
    <row r="528" s="508" customFormat="true" ht="15.95" customHeight="true" spans="1:12">
      <c r="A528" s="658">
        <v>20802</v>
      </c>
      <c r="B528" s="658"/>
      <c r="C528" s="657" t="s">
        <v>500</v>
      </c>
      <c r="D528" s="658"/>
      <c r="E528" s="658">
        <v>20802</v>
      </c>
      <c r="F528" s="658" t="s">
        <v>516</v>
      </c>
      <c r="G528" s="664">
        <v>12971.845965</v>
      </c>
      <c r="H528" s="664">
        <v>23566.008</v>
      </c>
      <c r="I528" s="664">
        <v>23386</v>
      </c>
      <c r="J528" s="664">
        <v>14159.004761</v>
      </c>
      <c r="K528" s="669">
        <v>0.0915181076928551</v>
      </c>
      <c r="L528" s="670"/>
    </row>
    <row r="529" s="508" customFormat="true" ht="15.95" customHeight="true" spans="1:12">
      <c r="A529" s="658">
        <v>2080201</v>
      </c>
      <c r="B529" s="658"/>
      <c r="C529" s="658"/>
      <c r="D529" s="657" t="s">
        <v>517</v>
      </c>
      <c r="E529" s="658">
        <v>2080201</v>
      </c>
      <c r="F529" s="658" t="s">
        <v>54</v>
      </c>
      <c r="G529" s="664">
        <v>1620.539686</v>
      </c>
      <c r="H529" s="664">
        <v>1702</v>
      </c>
      <c r="I529" s="664">
        <v>1702</v>
      </c>
      <c r="J529" s="664">
        <v>3020.351901</v>
      </c>
      <c r="K529" s="669">
        <v>0.863793850340793</v>
      </c>
      <c r="L529" s="276"/>
    </row>
    <row r="530" s="508" customFormat="true" ht="15.95" customHeight="true" spans="1:12">
      <c r="A530" s="658">
        <v>2080202</v>
      </c>
      <c r="B530" s="658"/>
      <c r="C530" s="658"/>
      <c r="D530" s="657" t="s">
        <v>517</v>
      </c>
      <c r="E530" s="658">
        <v>2080202</v>
      </c>
      <c r="F530" s="658" t="s">
        <v>55</v>
      </c>
      <c r="G530" s="664">
        <v>0</v>
      </c>
      <c r="H530" s="664">
        <v>0</v>
      </c>
      <c r="I530" s="664">
        <v>0</v>
      </c>
      <c r="J530" s="664">
        <v>0</v>
      </c>
      <c r="K530" s="669" t="s">
        <v>71</v>
      </c>
      <c r="L530" s="670"/>
    </row>
    <row r="531" s="508" customFormat="true" ht="15.95" customHeight="true" spans="1:12">
      <c r="A531" s="658">
        <v>2080203</v>
      </c>
      <c r="B531" s="658"/>
      <c r="C531" s="658"/>
      <c r="D531" s="657" t="s">
        <v>517</v>
      </c>
      <c r="E531" s="658">
        <v>2080203</v>
      </c>
      <c r="F531" s="658" t="s">
        <v>56</v>
      </c>
      <c r="G531" s="664">
        <v>624.950771</v>
      </c>
      <c r="H531" s="664">
        <v>513</v>
      </c>
      <c r="I531" s="664">
        <v>513</v>
      </c>
      <c r="J531" s="664">
        <v>0</v>
      </c>
      <c r="K531" s="669">
        <v>-1</v>
      </c>
      <c r="L531" s="276"/>
    </row>
    <row r="532" s="508" customFormat="true" ht="15.95" customHeight="true" spans="1:12">
      <c r="A532" s="658">
        <v>2080206</v>
      </c>
      <c r="B532" s="658"/>
      <c r="C532" s="658"/>
      <c r="D532" s="657" t="s">
        <v>517</v>
      </c>
      <c r="E532" s="658">
        <v>2080206</v>
      </c>
      <c r="F532" s="658" t="s">
        <v>518</v>
      </c>
      <c r="G532" s="664">
        <v>3933.432748</v>
      </c>
      <c r="H532" s="664">
        <v>4017.6</v>
      </c>
      <c r="I532" s="664">
        <v>3981</v>
      </c>
      <c r="J532" s="664">
        <v>4773.8905</v>
      </c>
      <c r="K532" s="669">
        <v>0.213670299162313</v>
      </c>
      <c r="L532" s="276"/>
    </row>
    <row r="533" s="508" customFormat="true" ht="15.95" customHeight="true" spans="1:12">
      <c r="A533" s="658">
        <v>2080207</v>
      </c>
      <c r="B533" s="658"/>
      <c r="C533" s="658"/>
      <c r="D533" s="657" t="s">
        <v>517</v>
      </c>
      <c r="E533" s="658">
        <v>2080207</v>
      </c>
      <c r="F533" s="658" t="s">
        <v>519</v>
      </c>
      <c r="G533" s="664">
        <v>0</v>
      </c>
      <c r="H533" s="664">
        <v>0</v>
      </c>
      <c r="I533" s="664">
        <v>0</v>
      </c>
      <c r="J533" s="664">
        <v>0</v>
      </c>
      <c r="K533" s="669" t="s">
        <v>71</v>
      </c>
      <c r="L533" s="670"/>
    </row>
    <row r="534" s="508" customFormat="true" ht="15.95" customHeight="true" spans="1:12">
      <c r="A534" s="658">
        <v>2080208</v>
      </c>
      <c r="B534" s="658"/>
      <c r="C534" s="658"/>
      <c r="D534" s="657" t="s">
        <v>517</v>
      </c>
      <c r="E534" s="658">
        <v>2080208</v>
      </c>
      <c r="F534" s="658" t="s">
        <v>520</v>
      </c>
      <c r="G534" s="664">
        <v>340.44836</v>
      </c>
      <c r="H534" s="664">
        <v>336</v>
      </c>
      <c r="I534" s="664">
        <v>336</v>
      </c>
      <c r="J534" s="664">
        <v>292.17236</v>
      </c>
      <c r="K534" s="669">
        <v>-0.141801241163271</v>
      </c>
      <c r="L534" s="670"/>
    </row>
    <row r="535" s="508" customFormat="true" ht="15.95" customHeight="true" spans="1:12">
      <c r="A535" s="658">
        <v>2080299</v>
      </c>
      <c r="B535" s="658"/>
      <c r="C535" s="658"/>
      <c r="D535" s="657" t="s">
        <v>517</v>
      </c>
      <c r="E535" s="658">
        <v>2080299</v>
      </c>
      <c r="F535" s="658" t="s">
        <v>521</v>
      </c>
      <c r="G535" s="664">
        <v>6452.4744</v>
      </c>
      <c r="H535" s="664">
        <v>16997.408</v>
      </c>
      <c r="I535" s="664">
        <v>16854</v>
      </c>
      <c r="J535" s="664">
        <v>6072.59</v>
      </c>
      <c r="K535" s="669">
        <v>-0.0588742204076005</v>
      </c>
      <c r="L535" s="670"/>
    </row>
    <row r="536" s="508" customFormat="true" ht="15.95" customHeight="true" spans="1:12">
      <c r="A536" s="658">
        <v>20804</v>
      </c>
      <c r="B536" s="658"/>
      <c r="C536" s="657" t="s">
        <v>500</v>
      </c>
      <c r="D536" s="658"/>
      <c r="E536" s="658">
        <v>20804</v>
      </c>
      <c r="F536" s="658" t="s">
        <v>522</v>
      </c>
      <c r="G536" s="664">
        <v>0</v>
      </c>
      <c r="H536" s="664">
        <v>0</v>
      </c>
      <c r="I536" s="664">
        <v>0</v>
      </c>
      <c r="J536" s="664">
        <v>0</v>
      </c>
      <c r="K536" s="669" t="s">
        <v>71</v>
      </c>
      <c r="L536" s="670"/>
    </row>
    <row r="537" s="508" customFormat="true" ht="15.95" customHeight="true" spans="1:12">
      <c r="A537" s="658">
        <v>2080402</v>
      </c>
      <c r="B537" s="658"/>
      <c r="C537" s="658"/>
      <c r="D537" s="657" t="s">
        <v>523</v>
      </c>
      <c r="E537" s="658">
        <v>2080402</v>
      </c>
      <c r="F537" s="658" t="s">
        <v>524</v>
      </c>
      <c r="G537" s="664">
        <v>0</v>
      </c>
      <c r="H537" s="664">
        <v>0</v>
      </c>
      <c r="I537" s="664">
        <v>0</v>
      </c>
      <c r="J537" s="664">
        <v>0</v>
      </c>
      <c r="K537" s="669" t="s">
        <v>71</v>
      </c>
      <c r="L537" s="670"/>
    </row>
    <row r="538" s="508" customFormat="true" ht="39.95" customHeight="true" spans="1:12">
      <c r="A538" s="658">
        <v>20805</v>
      </c>
      <c r="B538" s="658"/>
      <c r="C538" s="657" t="s">
        <v>500</v>
      </c>
      <c r="D538" s="658"/>
      <c r="E538" s="658">
        <v>20805</v>
      </c>
      <c r="F538" s="658" t="s">
        <v>525</v>
      </c>
      <c r="G538" s="664">
        <v>267183.691507</v>
      </c>
      <c r="H538" s="664">
        <v>556290</v>
      </c>
      <c r="I538" s="664">
        <v>556290</v>
      </c>
      <c r="J538" s="664">
        <v>520796.411932</v>
      </c>
      <c r="K538" s="669">
        <v>0.949207337448422</v>
      </c>
      <c r="L538" s="276" t="s">
        <v>526</v>
      </c>
    </row>
    <row r="539" s="508" customFormat="true" ht="15.95" customHeight="true" spans="1:12">
      <c r="A539" s="658">
        <v>2080501</v>
      </c>
      <c r="B539" s="658"/>
      <c r="C539" s="658"/>
      <c r="D539" s="657" t="s">
        <v>527</v>
      </c>
      <c r="E539" s="658">
        <v>2080501</v>
      </c>
      <c r="F539" s="658" t="s">
        <v>528</v>
      </c>
      <c r="G539" s="664">
        <v>37004.448424</v>
      </c>
      <c r="H539" s="664">
        <v>96721</v>
      </c>
      <c r="I539" s="664">
        <v>96721</v>
      </c>
      <c r="J539" s="664">
        <v>32181.794112</v>
      </c>
      <c r="K539" s="669">
        <v>-0.130326339599543</v>
      </c>
      <c r="L539" s="670"/>
    </row>
    <row r="540" s="508" customFormat="true" ht="15.95" customHeight="true" spans="1:12">
      <c r="A540" s="658">
        <v>2080502</v>
      </c>
      <c r="B540" s="658"/>
      <c r="C540" s="658"/>
      <c r="D540" s="657" t="s">
        <v>527</v>
      </c>
      <c r="E540" s="658">
        <v>2080502</v>
      </c>
      <c r="F540" s="658" t="s">
        <v>529</v>
      </c>
      <c r="G540" s="664">
        <v>39422.716777</v>
      </c>
      <c r="H540" s="664">
        <v>87050</v>
      </c>
      <c r="I540" s="664">
        <v>87050</v>
      </c>
      <c r="J540" s="664">
        <v>40761.048884</v>
      </c>
      <c r="K540" s="669">
        <v>0.0339482465039247</v>
      </c>
      <c r="L540" s="670"/>
    </row>
    <row r="541" s="508" customFormat="true" ht="15.95" customHeight="true" spans="1:12">
      <c r="A541" s="658">
        <v>2080503</v>
      </c>
      <c r="B541" s="658"/>
      <c r="C541" s="658"/>
      <c r="D541" s="657" t="s">
        <v>527</v>
      </c>
      <c r="E541" s="658">
        <v>2080503</v>
      </c>
      <c r="F541" s="658" t="s">
        <v>530</v>
      </c>
      <c r="G541" s="664">
        <v>0</v>
      </c>
      <c r="H541" s="664">
        <v>0</v>
      </c>
      <c r="I541" s="664">
        <v>0</v>
      </c>
      <c r="J541" s="664">
        <v>0</v>
      </c>
      <c r="K541" s="669" t="s">
        <v>71</v>
      </c>
      <c r="L541" s="670"/>
    </row>
    <row r="542" s="508" customFormat="true" ht="15.95" customHeight="true" spans="1:12">
      <c r="A542" s="658">
        <v>2080505</v>
      </c>
      <c r="B542" s="658"/>
      <c r="C542" s="658"/>
      <c r="D542" s="657" t="s">
        <v>527</v>
      </c>
      <c r="E542" s="658">
        <v>2080505</v>
      </c>
      <c r="F542" s="658" t="s">
        <v>531</v>
      </c>
      <c r="G542" s="664">
        <v>131936.234348</v>
      </c>
      <c r="H542" s="664">
        <v>134963</v>
      </c>
      <c r="I542" s="664">
        <v>134963</v>
      </c>
      <c r="J542" s="664">
        <v>139076.249756</v>
      </c>
      <c r="K542" s="669">
        <v>0.0541171683676162</v>
      </c>
      <c r="L542" s="670"/>
    </row>
    <row r="543" s="508" customFormat="true" ht="15.95" customHeight="true" spans="1:12">
      <c r="A543" s="658">
        <v>2080506</v>
      </c>
      <c r="B543" s="658"/>
      <c r="C543" s="658"/>
      <c r="D543" s="657" t="s">
        <v>527</v>
      </c>
      <c r="E543" s="658">
        <v>2080506</v>
      </c>
      <c r="F543" s="658" t="s">
        <v>532</v>
      </c>
      <c r="G543" s="664">
        <v>57766.467158</v>
      </c>
      <c r="H543" s="664">
        <v>59069</v>
      </c>
      <c r="I543" s="664">
        <v>59069</v>
      </c>
      <c r="J543" s="664">
        <v>62865.96658</v>
      </c>
      <c r="K543" s="669">
        <v>0.0882778482549764</v>
      </c>
      <c r="L543" s="670"/>
    </row>
    <row r="544" s="508" customFormat="true" ht="15.95" customHeight="true" spans="1:12">
      <c r="A544" s="658">
        <v>2080507</v>
      </c>
      <c r="B544" s="658"/>
      <c r="C544" s="658"/>
      <c r="D544" s="657" t="s">
        <v>527</v>
      </c>
      <c r="E544" s="658">
        <v>2080507</v>
      </c>
      <c r="F544" s="658" t="s">
        <v>533</v>
      </c>
      <c r="G544" s="664">
        <v>0</v>
      </c>
      <c r="H544" s="664">
        <v>0</v>
      </c>
      <c r="I544" s="664">
        <v>0</v>
      </c>
      <c r="J544" s="664">
        <v>0</v>
      </c>
      <c r="K544" s="669" t="s">
        <v>71</v>
      </c>
      <c r="L544" s="670"/>
    </row>
    <row r="545" s="508" customFormat="true" ht="15.95" customHeight="true" spans="1:12">
      <c r="A545" s="658">
        <v>2080508</v>
      </c>
      <c r="B545" s="658"/>
      <c r="C545" s="658"/>
      <c r="D545" s="657" t="s">
        <v>527</v>
      </c>
      <c r="E545" s="658">
        <v>2080508</v>
      </c>
      <c r="F545" s="658" t="s">
        <v>534</v>
      </c>
      <c r="G545" s="664">
        <v>0</v>
      </c>
      <c r="H545" s="664">
        <v>158200</v>
      </c>
      <c r="I545" s="664">
        <v>158200</v>
      </c>
      <c r="J545" s="664">
        <v>0</v>
      </c>
      <c r="K545" s="669" t="s">
        <v>71</v>
      </c>
      <c r="L545" s="670"/>
    </row>
    <row r="546" s="508" customFormat="true" ht="15.95" customHeight="true" spans="1:12">
      <c r="A546" s="658">
        <v>2080599</v>
      </c>
      <c r="B546" s="658"/>
      <c r="C546" s="658"/>
      <c r="D546" s="657" t="s">
        <v>527</v>
      </c>
      <c r="E546" s="658">
        <v>2080599</v>
      </c>
      <c r="F546" s="658" t="s">
        <v>535</v>
      </c>
      <c r="G546" s="664">
        <v>1053.8248</v>
      </c>
      <c r="H546" s="664">
        <v>20287</v>
      </c>
      <c r="I546" s="664">
        <v>20287</v>
      </c>
      <c r="J546" s="664">
        <v>245911.3526</v>
      </c>
      <c r="K546" s="669">
        <v>232.351267307431</v>
      </c>
      <c r="L546" s="276"/>
    </row>
    <row r="547" s="508" customFormat="true" ht="15.95" customHeight="true" spans="1:12">
      <c r="A547" s="658">
        <v>20806</v>
      </c>
      <c r="B547" s="658"/>
      <c r="C547" s="657" t="s">
        <v>500</v>
      </c>
      <c r="D547" s="658"/>
      <c r="E547" s="658">
        <v>20806</v>
      </c>
      <c r="F547" s="658" t="s">
        <v>536</v>
      </c>
      <c r="G547" s="664">
        <v>0</v>
      </c>
      <c r="H547" s="664">
        <v>282</v>
      </c>
      <c r="I547" s="664">
        <v>282</v>
      </c>
      <c r="J547" s="664">
        <v>0</v>
      </c>
      <c r="K547" s="669" t="s">
        <v>71</v>
      </c>
      <c r="L547" s="670"/>
    </row>
    <row r="548" s="508" customFormat="true" ht="15.95" customHeight="true" spans="1:12">
      <c r="A548" s="658">
        <v>2080601</v>
      </c>
      <c r="B548" s="658"/>
      <c r="C548" s="658"/>
      <c r="D548" s="657" t="s">
        <v>537</v>
      </c>
      <c r="E548" s="658">
        <v>2080601</v>
      </c>
      <c r="F548" s="658" t="s">
        <v>538</v>
      </c>
      <c r="G548" s="664">
        <v>0</v>
      </c>
      <c r="H548" s="664">
        <v>0</v>
      </c>
      <c r="I548" s="664">
        <v>0</v>
      </c>
      <c r="J548" s="664">
        <v>0</v>
      </c>
      <c r="K548" s="669" t="s">
        <v>71</v>
      </c>
      <c r="L548" s="670"/>
    </row>
    <row r="549" s="508" customFormat="true" ht="15.95" customHeight="true" spans="1:12">
      <c r="A549" s="658">
        <v>2080602</v>
      </c>
      <c r="B549" s="658"/>
      <c r="C549" s="658"/>
      <c r="D549" s="657" t="s">
        <v>537</v>
      </c>
      <c r="E549" s="658">
        <v>2080602</v>
      </c>
      <c r="F549" s="658" t="s">
        <v>539</v>
      </c>
      <c r="G549" s="664">
        <v>0</v>
      </c>
      <c r="H549" s="664">
        <v>0</v>
      </c>
      <c r="I549" s="664">
        <v>0</v>
      </c>
      <c r="J549" s="664">
        <v>0</v>
      </c>
      <c r="K549" s="669" t="s">
        <v>71</v>
      </c>
      <c r="L549" s="670"/>
    </row>
    <row r="550" s="508" customFormat="true" ht="15.95" customHeight="true" spans="1:12">
      <c r="A550" s="658">
        <v>2080699</v>
      </c>
      <c r="B550" s="658"/>
      <c r="C550" s="658"/>
      <c r="D550" s="657" t="s">
        <v>537</v>
      </c>
      <c r="E550" s="658">
        <v>2080699</v>
      </c>
      <c r="F550" s="658" t="s">
        <v>540</v>
      </c>
      <c r="G550" s="664">
        <v>0</v>
      </c>
      <c r="H550" s="664">
        <v>282</v>
      </c>
      <c r="I550" s="664">
        <v>282</v>
      </c>
      <c r="J550" s="664">
        <v>0</v>
      </c>
      <c r="K550" s="669" t="s">
        <v>71</v>
      </c>
      <c r="L550" s="670"/>
    </row>
    <row r="551" s="508" customFormat="true" ht="39.95" customHeight="true" spans="1:12">
      <c r="A551" s="658">
        <v>20807</v>
      </c>
      <c r="B551" s="658"/>
      <c r="C551" s="657" t="s">
        <v>500</v>
      </c>
      <c r="D551" s="658"/>
      <c r="E551" s="658">
        <v>20807</v>
      </c>
      <c r="F551" s="658" t="s">
        <v>541</v>
      </c>
      <c r="G551" s="664">
        <v>4401.6</v>
      </c>
      <c r="H551" s="664">
        <v>3967</v>
      </c>
      <c r="I551" s="664">
        <v>3447</v>
      </c>
      <c r="J551" s="664">
        <v>31086.6</v>
      </c>
      <c r="K551" s="669">
        <v>6.06256815703381</v>
      </c>
      <c r="L551" s="276" t="s">
        <v>542</v>
      </c>
    </row>
    <row r="552" s="508" customFormat="true" ht="15.95" customHeight="true" spans="1:12">
      <c r="A552" s="658">
        <v>2080701</v>
      </c>
      <c r="B552" s="658"/>
      <c r="C552" s="658"/>
      <c r="D552" s="657" t="s">
        <v>543</v>
      </c>
      <c r="E552" s="658">
        <v>2080701</v>
      </c>
      <c r="F552" s="658" t="s">
        <v>544</v>
      </c>
      <c r="G552" s="664">
        <v>710</v>
      </c>
      <c r="H552" s="664">
        <v>510</v>
      </c>
      <c r="I552" s="664">
        <v>10</v>
      </c>
      <c r="J552" s="664">
        <v>500</v>
      </c>
      <c r="K552" s="669">
        <v>-0.295774647887324</v>
      </c>
      <c r="L552" s="276"/>
    </row>
    <row r="553" s="508" customFormat="true" ht="15.95" customHeight="true" spans="1:12">
      <c r="A553" s="658">
        <v>2080702</v>
      </c>
      <c r="B553" s="658"/>
      <c r="C553" s="658"/>
      <c r="D553" s="657" t="s">
        <v>543</v>
      </c>
      <c r="E553" s="658">
        <v>2080702</v>
      </c>
      <c r="F553" s="658" t="s">
        <v>545</v>
      </c>
      <c r="G553" s="664">
        <v>200</v>
      </c>
      <c r="H553" s="664">
        <v>-26</v>
      </c>
      <c r="I553" s="664">
        <v>-26</v>
      </c>
      <c r="J553" s="664">
        <v>21600</v>
      </c>
      <c r="K553" s="669">
        <v>107</v>
      </c>
      <c r="L553" s="276"/>
    </row>
    <row r="554" s="508" customFormat="true" ht="15.95" customHeight="true" spans="1:12">
      <c r="A554" s="658">
        <v>2080704</v>
      </c>
      <c r="B554" s="658"/>
      <c r="C554" s="658"/>
      <c r="D554" s="657" t="s">
        <v>543</v>
      </c>
      <c r="E554" s="658">
        <v>2080704</v>
      </c>
      <c r="F554" s="658" t="s">
        <v>546</v>
      </c>
      <c r="G554" s="664">
        <v>0</v>
      </c>
      <c r="H554" s="664">
        <v>0</v>
      </c>
      <c r="I554" s="664">
        <v>0</v>
      </c>
      <c r="J554" s="664">
        <v>0</v>
      </c>
      <c r="K554" s="669" t="s">
        <v>71</v>
      </c>
      <c r="L554" s="670"/>
    </row>
    <row r="555" s="508" customFormat="true" ht="15.95" customHeight="true" spans="1:12">
      <c r="A555" s="658">
        <v>2080705</v>
      </c>
      <c r="B555" s="658"/>
      <c r="C555" s="658"/>
      <c r="D555" s="657" t="s">
        <v>543</v>
      </c>
      <c r="E555" s="658">
        <v>2080705</v>
      </c>
      <c r="F555" s="658" t="s">
        <v>547</v>
      </c>
      <c r="G555" s="664">
        <v>0</v>
      </c>
      <c r="H555" s="664">
        <v>0</v>
      </c>
      <c r="I555" s="664">
        <v>0</v>
      </c>
      <c r="J555" s="664">
        <v>0</v>
      </c>
      <c r="K555" s="669" t="s">
        <v>71</v>
      </c>
      <c r="L555" s="670"/>
    </row>
    <row r="556" s="508" customFormat="true" ht="15.95" customHeight="true" spans="1:12">
      <c r="A556" s="658">
        <v>2080709</v>
      </c>
      <c r="B556" s="658"/>
      <c r="C556" s="658"/>
      <c r="D556" s="657" t="s">
        <v>543</v>
      </c>
      <c r="E556" s="658">
        <v>2080709</v>
      </c>
      <c r="F556" s="658" t="s">
        <v>548</v>
      </c>
      <c r="G556" s="664">
        <v>0</v>
      </c>
      <c r="H556" s="664">
        <v>0</v>
      </c>
      <c r="I556" s="664">
        <v>0</v>
      </c>
      <c r="J556" s="664">
        <v>0</v>
      </c>
      <c r="K556" s="669" t="s">
        <v>71</v>
      </c>
      <c r="L556" s="670"/>
    </row>
    <row r="557" s="508" customFormat="true" ht="15.95" customHeight="true" spans="1:12">
      <c r="A557" s="658">
        <v>2080711</v>
      </c>
      <c r="B557" s="658"/>
      <c r="C557" s="658"/>
      <c r="D557" s="657" t="s">
        <v>543</v>
      </c>
      <c r="E557" s="658">
        <v>2080711</v>
      </c>
      <c r="F557" s="658" t="s">
        <v>549</v>
      </c>
      <c r="G557" s="664">
        <v>0</v>
      </c>
      <c r="H557" s="664">
        <v>0</v>
      </c>
      <c r="I557" s="664">
        <v>0</v>
      </c>
      <c r="J557" s="664">
        <v>0</v>
      </c>
      <c r="K557" s="669" t="s">
        <v>71</v>
      </c>
      <c r="L557" s="670"/>
    </row>
    <row r="558" s="508" customFormat="true" ht="15.95" customHeight="true" spans="1:12">
      <c r="A558" s="658">
        <v>2080712</v>
      </c>
      <c r="B558" s="658"/>
      <c r="C558" s="658"/>
      <c r="D558" s="657" t="s">
        <v>543</v>
      </c>
      <c r="E558" s="658">
        <v>2080712</v>
      </c>
      <c r="F558" s="658" t="s">
        <v>550</v>
      </c>
      <c r="G558" s="664">
        <v>1820</v>
      </c>
      <c r="H558" s="664">
        <v>1820</v>
      </c>
      <c r="I558" s="664">
        <v>1820</v>
      </c>
      <c r="J558" s="664">
        <v>0</v>
      </c>
      <c r="K558" s="669">
        <v>-1</v>
      </c>
      <c r="L558" s="276"/>
    </row>
    <row r="559" s="508" customFormat="true" ht="15.95" customHeight="true" spans="1:12">
      <c r="A559" s="658">
        <v>2080713</v>
      </c>
      <c r="B559" s="658"/>
      <c r="C559" s="658"/>
      <c r="D559" s="657" t="s">
        <v>543</v>
      </c>
      <c r="E559" s="658">
        <v>2080713</v>
      </c>
      <c r="F559" s="658" t="s">
        <v>551</v>
      </c>
      <c r="G559" s="664">
        <v>0</v>
      </c>
      <c r="H559" s="664">
        <v>0</v>
      </c>
      <c r="I559" s="664">
        <v>0</v>
      </c>
      <c r="J559" s="664">
        <v>0</v>
      </c>
      <c r="K559" s="669" t="s">
        <v>71</v>
      </c>
      <c r="L559" s="670"/>
    </row>
    <row r="560" s="508" customFormat="true" ht="15.95" customHeight="true" spans="1:12">
      <c r="A560" s="658">
        <v>2080799</v>
      </c>
      <c r="B560" s="658"/>
      <c r="C560" s="658"/>
      <c r="D560" s="657" t="s">
        <v>543</v>
      </c>
      <c r="E560" s="658">
        <v>2080799</v>
      </c>
      <c r="F560" s="658" t="s">
        <v>552</v>
      </c>
      <c r="G560" s="664">
        <v>1671.6</v>
      </c>
      <c r="H560" s="664">
        <v>1663</v>
      </c>
      <c r="I560" s="664">
        <v>1643</v>
      </c>
      <c r="J560" s="664">
        <v>8986.6</v>
      </c>
      <c r="K560" s="669">
        <v>4.37604690117253</v>
      </c>
      <c r="L560" s="276"/>
    </row>
    <row r="561" s="508" customFormat="true" ht="15.95" customHeight="true" spans="1:12">
      <c r="A561" s="658">
        <v>20808</v>
      </c>
      <c r="B561" s="658"/>
      <c r="C561" s="657" t="s">
        <v>500</v>
      </c>
      <c r="D561" s="658"/>
      <c r="E561" s="658">
        <v>20808</v>
      </c>
      <c r="F561" s="658" t="s">
        <v>553</v>
      </c>
      <c r="G561" s="664">
        <v>4775.766084</v>
      </c>
      <c r="H561" s="664">
        <v>1580</v>
      </c>
      <c r="I561" s="664">
        <v>1580</v>
      </c>
      <c r="J561" s="664">
        <v>5250.7957</v>
      </c>
      <c r="K561" s="669">
        <v>0.0994666840135799</v>
      </c>
      <c r="L561" s="670"/>
    </row>
    <row r="562" s="508" customFormat="true" ht="15.95" customHeight="true" spans="1:12">
      <c r="A562" s="658">
        <v>2080801</v>
      </c>
      <c r="B562" s="658"/>
      <c r="C562" s="658"/>
      <c r="D562" s="657" t="s">
        <v>554</v>
      </c>
      <c r="E562" s="658">
        <v>2080801</v>
      </c>
      <c r="F562" s="658" t="s">
        <v>555</v>
      </c>
      <c r="G562" s="664">
        <v>94</v>
      </c>
      <c r="H562" s="664">
        <v>996</v>
      </c>
      <c r="I562" s="664">
        <v>996</v>
      </c>
      <c r="J562" s="664">
        <v>114.9557</v>
      </c>
      <c r="K562" s="669">
        <v>0.222932978723404</v>
      </c>
      <c r="L562" s="276"/>
    </row>
    <row r="563" s="508" customFormat="true" ht="15.95" customHeight="true" spans="1:12">
      <c r="A563" s="658">
        <v>2080802</v>
      </c>
      <c r="B563" s="658"/>
      <c r="C563" s="658"/>
      <c r="D563" s="657" t="s">
        <v>554</v>
      </c>
      <c r="E563" s="658">
        <v>2080802</v>
      </c>
      <c r="F563" s="658" t="s">
        <v>556</v>
      </c>
      <c r="G563" s="664">
        <v>0</v>
      </c>
      <c r="H563" s="664">
        <v>0</v>
      </c>
      <c r="I563" s="664">
        <v>0</v>
      </c>
      <c r="J563" s="664">
        <v>0</v>
      </c>
      <c r="K563" s="669" t="s">
        <v>71</v>
      </c>
      <c r="L563" s="670"/>
    </row>
    <row r="564" s="508" customFormat="true" ht="15.95" customHeight="true" spans="1:12">
      <c r="A564" s="658">
        <v>2080803</v>
      </c>
      <c r="B564" s="658"/>
      <c r="C564" s="658"/>
      <c r="D564" s="657" t="s">
        <v>554</v>
      </c>
      <c r="E564" s="658">
        <v>2080803</v>
      </c>
      <c r="F564" s="658" t="s">
        <v>557</v>
      </c>
      <c r="G564" s="664">
        <v>0</v>
      </c>
      <c r="H564" s="664">
        <v>0</v>
      </c>
      <c r="I564" s="664">
        <v>0</v>
      </c>
      <c r="J564" s="664">
        <v>0</v>
      </c>
      <c r="K564" s="669" t="s">
        <v>71</v>
      </c>
      <c r="L564" s="670"/>
    </row>
    <row r="565" s="508" customFormat="true" ht="15.95" customHeight="true" spans="1:12">
      <c r="A565" s="658">
        <v>2080804</v>
      </c>
      <c r="B565" s="658"/>
      <c r="C565" s="658"/>
      <c r="D565" s="657" t="s">
        <v>554</v>
      </c>
      <c r="E565" s="658">
        <v>2080804</v>
      </c>
      <c r="F565" s="658" t="s">
        <v>558</v>
      </c>
      <c r="G565" s="664">
        <v>584.766084</v>
      </c>
      <c r="H565" s="664">
        <v>584</v>
      </c>
      <c r="I565" s="664">
        <v>584</v>
      </c>
      <c r="J565" s="664">
        <v>0</v>
      </c>
      <c r="K565" s="669">
        <v>-1</v>
      </c>
      <c r="L565" s="276"/>
    </row>
    <row r="566" s="508" customFormat="true" ht="15.95" customHeight="true" spans="1:12">
      <c r="A566" s="658">
        <v>2080805</v>
      </c>
      <c r="B566" s="658"/>
      <c r="C566" s="658"/>
      <c r="D566" s="657" t="s">
        <v>554</v>
      </c>
      <c r="E566" s="658">
        <v>2080805</v>
      </c>
      <c r="F566" s="658" t="s">
        <v>559</v>
      </c>
      <c r="G566" s="664">
        <v>0</v>
      </c>
      <c r="H566" s="664">
        <v>0</v>
      </c>
      <c r="I566" s="664">
        <v>0</v>
      </c>
      <c r="J566" s="664">
        <v>0</v>
      </c>
      <c r="K566" s="669" t="s">
        <v>71</v>
      </c>
      <c r="L566" s="670"/>
    </row>
    <row r="567" s="508" customFormat="true" ht="15.95" customHeight="true" spans="1:12">
      <c r="A567" s="658">
        <v>2080806</v>
      </c>
      <c r="B567" s="658"/>
      <c r="C567" s="658"/>
      <c r="D567" s="657" t="s">
        <v>554</v>
      </c>
      <c r="E567" s="658">
        <v>2080806</v>
      </c>
      <c r="F567" s="658" t="s">
        <v>560</v>
      </c>
      <c r="G567" s="664">
        <v>0</v>
      </c>
      <c r="H567" s="664">
        <v>0</v>
      </c>
      <c r="I567" s="664">
        <v>0</v>
      </c>
      <c r="J567" s="664">
        <v>0</v>
      </c>
      <c r="K567" s="669" t="s">
        <v>71</v>
      </c>
      <c r="L567" s="670"/>
    </row>
    <row r="568" s="508" customFormat="true" ht="15.95" customHeight="true" spans="1:12">
      <c r="A568" s="674">
        <v>2080807</v>
      </c>
      <c r="B568" s="675"/>
      <c r="C568" s="675"/>
      <c r="D568" s="657" t="s">
        <v>554</v>
      </c>
      <c r="E568" s="676">
        <v>2080807</v>
      </c>
      <c r="F568" s="677" t="s">
        <v>561</v>
      </c>
      <c r="G568" s="664">
        <v>0</v>
      </c>
      <c r="H568" s="664">
        <v>0</v>
      </c>
      <c r="I568" s="664">
        <v>0</v>
      </c>
      <c r="J568" s="664">
        <v>0</v>
      </c>
      <c r="K568" s="669" t="s">
        <v>71</v>
      </c>
      <c r="L568" s="670"/>
    </row>
    <row r="569" s="508" customFormat="true" ht="15.95" customHeight="true" spans="1:12">
      <c r="A569" s="658">
        <v>2080808</v>
      </c>
      <c r="B569" s="658"/>
      <c r="C569" s="658"/>
      <c r="D569" s="657" t="s">
        <v>554</v>
      </c>
      <c r="E569" s="658">
        <v>2080808</v>
      </c>
      <c r="F569" s="658" t="s">
        <v>562</v>
      </c>
      <c r="G569" s="664">
        <v>0</v>
      </c>
      <c r="H569" s="664">
        <v>0</v>
      </c>
      <c r="I569" s="664">
        <v>0</v>
      </c>
      <c r="J569" s="664">
        <v>138.42</v>
      </c>
      <c r="K569" s="669" t="s">
        <v>71</v>
      </c>
      <c r="L569" s="670"/>
    </row>
    <row r="570" s="508" customFormat="true" ht="15.95" customHeight="true" spans="1:12">
      <c r="A570" s="658">
        <v>2080899</v>
      </c>
      <c r="B570" s="658"/>
      <c r="C570" s="658"/>
      <c r="D570" s="657" t="s">
        <v>554</v>
      </c>
      <c r="E570" s="658">
        <v>2080899</v>
      </c>
      <c r="F570" s="658" t="s">
        <v>563</v>
      </c>
      <c r="G570" s="664">
        <v>4097</v>
      </c>
      <c r="H570" s="664">
        <v>0</v>
      </c>
      <c r="I570" s="664">
        <v>0</v>
      </c>
      <c r="J570" s="664">
        <v>4997.42</v>
      </c>
      <c r="K570" s="669">
        <v>0.219775445447889</v>
      </c>
      <c r="L570" s="276"/>
    </row>
    <row r="571" s="508" customFormat="true" ht="15.95" customHeight="true" spans="1:12">
      <c r="A571" s="658">
        <v>20809</v>
      </c>
      <c r="B571" s="658"/>
      <c r="C571" s="657" t="s">
        <v>500</v>
      </c>
      <c r="D571" s="658"/>
      <c r="E571" s="658">
        <v>20809</v>
      </c>
      <c r="F571" s="658" t="s">
        <v>564</v>
      </c>
      <c r="G571" s="664">
        <v>69849.153257</v>
      </c>
      <c r="H571" s="664">
        <v>76012.3219</v>
      </c>
      <c r="I571" s="664">
        <v>71583</v>
      </c>
      <c r="J571" s="664">
        <v>71566.471991</v>
      </c>
      <c r="K571" s="669">
        <v>0.0245861066873835</v>
      </c>
      <c r="L571" s="670"/>
    </row>
    <row r="572" s="508" customFormat="true" ht="15.95" customHeight="true" spans="1:12">
      <c r="A572" s="658">
        <v>2080901</v>
      </c>
      <c r="B572" s="658"/>
      <c r="C572" s="658"/>
      <c r="D572" s="657" t="s">
        <v>565</v>
      </c>
      <c r="E572" s="658">
        <v>2080901</v>
      </c>
      <c r="F572" s="658" t="s">
        <v>566</v>
      </c>
      <c r="G572" s="664">
        <v>0</v>
      </c>
      <c r="H572" s="664">
        <v>0</v>
      </c>
      <c r="I572" s="664">
        <v>0</v>
      </c>
      <c r="J572" s="664">
        <v>17155.4</v>
      </c>
      <c r="K572" s="669" t="s">
        <v>71</v>
      </c>
      <c r="L572" s="670"/>
    </row>
    <row r="573" s="508" customFormat="true" ht="15.95" customHeight="true" spans="1:12">
      <c r="A573" s="658">
        <v>2080902</v>
      </c>
      <c r="B573" s="658"/>
      <c r="C573" s="658"/>
      <c r="D573" s="657" t="s">
        <v>565</v>
      </c>
      <c r="E573" s="658">
        <v>2080902</v>
      </c>
      <c r="F573" s="658" t="s">
        <v>567</v>
      </c>
      <c r="G573" s="664">
        <v>23291.0163</v>
      </c>
      <c r="H573" s="664">
        <v>23076</v>
      </c>
      <c r="I573" s="664">
        <v>23076</v>
      </c>
      <c r="J573" s="664">
        <v>6007.9379</v>
      </c>
      <c r="K573" s="669">
        <v>-0.74204913076292</v>
      </c>
      <c r="L573" s="276"/>
    </row>
    <row r="574" s="508" customFormat="true" ht="15.95" customHeight="true" spans="1:12">
      <c r="A574" s="658">
        <v>2080903</v>
      </c>
      <c r="B574" s="658"/>
      <c r="C574" s="658"/>
      <c r="D574" s="657" t="s">
        <v>565</v>
      </c>
      <c r="E574" s="658">
        <v>2080903</v>
      </c>
      <c r="F574" s="658" t="s">
        <v>568</v>
      </c>
      <c r="G574" s="664">
        <v>9217.711357</v>
      </c>
      <c r="H574" s="664">
        <v>15059.9009</v>
      </c>
      <c r="I574" s="664">
        <v>10663</v>
      </c>
      <c r="J574" s="664">
        <v>8810.520291</v>
      </c>
      <c r="K574" s="669">
        <v>-0.0441748553658903</v>
      </c>
      <c r="L574" s="670"/>
    </row>
    <row r="575" s="508" customFormat="true" ht="15.95" customHeight="true" spans="1:12">
      <c r="A575" s="658">
        <v>2080904</v>
      </c>
      <c r="B575" s="658"/>
      <c r="C575" s="658"/>
      <c r="D575" s="657" t="s">
        <v>565</v>
      </c>
      <c r="E575" s="658">
        <v>2080904</v>
      </c>
      <c r="F575" s="658" t="s">
        <v>569</v>
      </c>
      <c r="G575" s="664">
        <v>127.6</v>
      </c>
      <c r="H575" s="664">
        <v>31.4</v>
      </c>
      <c r="I575" s="664">
        <v>30</v>
      </c>
      <c r="J575" s="664">
        <v>1.4</v>
      </c>
      <c r="K575" s="669">
        <v>-0.989028213166144</v>
      </c>
      <c r="L575" s="276"/>
    </row>
    <row r="576" s="508" customFormat="true" ht="15.95" customHeight="true" spans="1:12">
      <c r="A576" s="658">
        <v>2080905</v>
      </c>
      <c r="B576" s="658"/>
      <c r="C576" s="658"/>
      <c r="D576" s="657" t="s">
        <v>565</v>
      </c>
      <c r="E576" s="658">
        <v>2080905</v>
      </c>
      <c r="F576" s="658" t="s">
        <v>570</v>
      </c>
      <c r="G576" s="664">
        <v>36963.0376</v>
      </c>
      <c r="H576" s="664">
        <v>38138.021</v>
      </c>
      <c r="I576" s="664">
        <v>38107</v>
      </c>
      <c r="J576" s="664">
        <v>39214.2138</v>
      </c>
      <c r="K576" s="669">
        <v>0.0609034415504854</v>
      </c>
      <c r="L576" s="670"/>
    </row>
    <row r="577" s="508" customFormat="true" ht="15.95" customHeight="true" spans="1:12">
      <c r="A577" s="658">
        <v>2080999</v>
      </c>
      <c r="B577" s="658"/>
      <c r="C577" s="658"/>
      <c r="D577" s="657" t="s">
        <v>565</v>
      </c>
      <c r="E577" s="658">
        <v>2080999</v>
      </c>
      <c r="F577" s="658" t="s">
        <v>571</v>
      </c>
      <c r="G577" s="664">
        <v>249.788</v>
      </c>
      <c r="H577" s="664">
        <v>-293</v>
      </c>
      <c r="I577" s="664">
        <v>-293</v>
      </c>
      <c r="J577" s="664">
        <v>377</v>
      </c>
      <c r="K577" s="669">
        <v>0.509279869329191</v>
      </c>
      <c r="L577" s="276"/>
    </row>
    <row r="578" s="508" customFormat="true" ht="15.95" customHeight="true" spans="1:12">
      <c r="A578" s="658">
        <v>20810</v>
      </c>
      <c r="B578" s="658"/>
      <c r="C578" s="657" t="s">
        <v>500</v>
      </c>
      <c r="D578" s="658"/>
      <c r="E578" s="658">
        <v>20810</v>
      </c>
      <c r="F578" s="658" t="s">
        <v>572</v>
      </c>
      <c r="G578" s="664">
        <v>24542.5511070721</v>
      </c>
      <c r="H578" s="664">
        <v>23257.744859</v>
      </c>
      <c r="I578" s="664">
        <v>21187</v>
      </c>
      <c r="J578" s="664">
        <v>24268.755954</v>
      </c>
      <c r="K578" s="669">
        <v>-0.0111559369634237</v>
      </c>
      <c r="L578" s="670"/>
    </row>
    <row r="579" s="508" customFormat="true" ht="15.95" customHeight="true" spans="1:12">
      <c r="A579" s="658">
        <v>2081001</v>
      </c>
      <c r="B579" s="658"/>
      <c r="C579" s="658"/>
      <c r="D579" s="657" t="s">
        <v>573</v>
      </c>
      <c r="E579" s="658">
        <v>2081001</v>
      </c>
      <c r="F579" s="658" t="s">
        <v>574</v>
      </c>
      <c r="G579" s="664">
        <v>5469.8717</v>
      </c>
      <c r="H579" s="664">
        <v>5603</v>
      </c>
      <c r="I579" s="664">
        <v>5603</v>
      </c>
      <c r="J579" s="664">
        <v>2220.31074</v>
      </c>
      <c r="K579" s="669">
        <v>-0.594083579693469</v>
      </c>
      <c r="L579" s="276"/>
    </row>
    <row r="580" s="508" customFormat="true" ht="15.95" customHeight="true" spans="1:12">
      <c r="A580" s="658">
        <v>2081002</v>
      </c>
      <c r="B580" s="658"/>
      <c r="C580" s="658"/>
      <c r="D580" s="657" t="s">
        <v>573</v>
      </c>
      <c r="E580" s="658">
        <v>2081002</v>
      </c>
      <c r="F580" s="658" t="s">
        <v>575</v>
      </c>
      <c r="G580" s="664">
        <v>3400.539824</v>
      </c>
      <c r="H580" s="664">
        <v>3181</v>
      </c>
      <c r="I580" s="664">
        <v>3181</v>
      </c>
      <c r="J580" s="664">
        <v>878</v>
      </c>
      <c r="K580" s="669">
        <v>-0.741805699847025</v>
      </c>
      <c r="L580" s="276"/>
    </row>
    <row r="581" s="508" customFormat="true" ht="15.95" customHeight="true" spans="1:12">
      <c r="A581" s="658">
        <v>2081003</v>
      </c>
      <c r="B581" s="658"/>
      <c r="C581" s="658"/>
      <c r="D581" s="657" t="s">
        <v>573</v>
      </c>
      <c r="E581" s="658">
        <v>2081003</v>
      </c>
      <c r="F581" s="658" t="s">
        <v>576</v>
      </c>
      <c r="G581" s="664">
        <v>0</v>
      </c>
      <c r="H581" s="664">
        <v>0</v>
      </c>
      <c r="I581" s="664">
        <v>0</v>
      </c>
      <c r="J581" s="664">
        <v>0</v>
      </c>
      <c r="K581" s="669" t="s">
        <v>71</v>
      </c>
      <c r="L581" s="670"/>
    </row>
    <row r="582" s="508" customFormat="true" ht="15.95" customHeight="true" spans="1:12">
      <c r="A582" s="658">
        <v>2081004</v>
      </c>
      <c r="B582" s="658"/>
      <c r="C582" s="658"/>
      <c r="D582" s="657" t="s">
        <v>573</v>
      </c>
      <c r="E582" s="658">
        <v>2081004</v>
      </c>
      <c r="F582" s="658" t="s">
        <v>577</v>
      </c>
      <c r="G582" s="664">
        <v>7550.99577407213</v>
      </c>
      <c r="H582" s="664">
        <v>6510.694859</v>
      </c>
      <c r="I582" s="664">
        <v>4539</v>
      </c>
      <c r="J582" s="664">
        <v>8272.694859</v>
      </c>
      <c r="K582" s="669">
        <v>0.0955766771060803</v>
      </c>
      <c r="L582" s="670"/>
    </row>
    <row r="583" s="508" customFormat="true" ht="15.95" customHeight="true" spans="1:12">
      <c r="A583" s="658">
        <v>2081005</v>
      </c>
      <c r="B583" s="658"/>
      <c r="C583" s="658"/>
      <c r="D583" s="657" t="s">
        <v>573</v>
      </c>
      <c r="E583" s="658">
        <v>2081005</v>
      </c>
      <c r="F583" s="658" t="s">
        <v>578</v>
      </c>
      <c r="G583" s="664">
        <v>7498.445789</v>
      </c>
      <c r="H583" s="664">
        <v>6856.05</v>
      </c>
      <c r="I583" s="664">
        <v>6757</v>
      </c>
      <c r="J583" s="664">
        <v>11498.250355</v>
      </c>
      <c r="K583" s="669">
        <v>0.533417814644682</v>
      </c>
      <c r="L583" s="276"/>
    </row>
    <row r="584" s="508" customFormat="true" ht="15.95" customHeight="true" spans="1:12">
      <c r="A584" s="658">
        <v>2081006</v>
      </c>
      <c r="B584" s="658"/>
      <c r="C584" s="658"/>
      <c r="D584" s="657" t="s">
        <v>573</v>
      </c>
      <c r="E584" s="658">
        <v>2081006</v>
      </c>
      <c r="F584" s="658" t="s">
        <v>579</v>
      </c>
      <c r="G584" s="664">
        <v>0</v>
      </c>
      <c r="H584" s="664">
        <v>0</v>
      </c>
      <c r="I584" s="664">
        <v>0</v>
      </c>
      <c r="J584" s="664">
        <v>399.5</v>
      </c>
      <c r="K584" s="669" t="s">
        <v>71</v>
      </c>
      <c r="L584" s="670"/>
    </row>
    <row r="585" s="508" customFormat="true" ht="15.95" customHeight="true" spans="1:12">
      <c r="A585" s="658">
        <v>2081099</v>
      </c>
      <c r="B585" s="658"/>
      <c r="C585" s="658"/>
      <c r="D585" s="657" t="s">
        <v>573</v>
      </c>
      <c r="E585" s="658">
        <v>2081099</v>
      </c>
      <c r="F585" s="658" t="s">
        <v>580</v>
      </c>
      <c r="G585" s="664">
        <v>622.69802</v>
      </c>
      <c r="H585" s="664">
        <v>1107</v>
      </c>
      <c r="I585" s="664">
        <v>1107</v>
      </c>
      <c r="J585" s="664">
        <v>1000</v>
      </c>
      <c r="K585" s="669">
        <v>0.60591485420172</v>
      </c>
      <c r="L585" s="276"/>
    </row>
    <row r="586" s="508" customFormat="true" ht="39.95" customHeight="true" spans="1:12">
      <c r="A586" s="658">
        <v>20811</v>
      </c>
      <c r="B586" s="658"/>
      <c r="C586" s="657" t="s">
        <v>500</v>
      </c>
      <c r="D586" s="658"/>
      <c r="E586" s="658">
        <v>20811</v>
      </c>
      <c r="F586" s="658" t="s">
        <v>581</v>
      </c>
      <c r="G586" s="664">
        <v>16858.626169</v>
      </c>
      <c r="H586" s="664">
        <v>20594.728741</v>
      </c>
      <c r="I586" s="664">
        <v>19500</v>
      </c>
      <c r="J586" s="664">
        <v>29825.484703</v>
      </c>
      <c r="K586" s="669">
        <v>0.769152741392637</v>
      </c>
      <c r="L586" s="276" t="s">
        <v>582</v>
      </c>
    </row>
    <row r="587" s="508" customFormat="true" ht="15.95" customHeight="true" spans="1:12">
      <c r="A587" s="658">
        <v>2081101</v>
      </c>
      <c r="B587" s="658"/>
      <c r="C587" s="658"/>
      <c r="D587" s="657" t="s">
        <v>583</v>
      </c>
      <c r="E587" s="658">
        <v>2081101</v>
      </c>
      <c r="F587" s="658" t="s">
        <v>54</v>
      </c>
      <c r="G587" s="664">
        <v>748.851203</v>
      </c>
      <c r="H587" s="664">
        <v>712</v>
      </c>
      <c r="I587" s="664">
        <v>712</v>
      </c>
      <c r="J587" s="664">
        <v>757.73135</v>
      </c>
      <c r="K587" s="669">
        <v>0.0118583597975471</v>
      </c>
      <c r="L587" s="670"/>
    </row>
    <row r="588" s="508" customFormat="true" ht="15.95" customHeight="true" spans="1:12">
      <c r="A588" s="658">
        <v>2081102</v>
      </c>
      <c r="B588" s="658"/>
      <c r="C588" s="658"/>
      <c r="D588" s="657" t="s">
        <v>583</v>
      </c>
      <c r="E588" s="658">
        <v>2081102</v>
      </c>
      <c r="F588" s="658" t="s">
        <v>55</v>
      </c>
      <c r="G588" s="664">
        <v>0</v>
      </c>
      <c r="H588" s="664">
        <v>171</v>
      </c>
      <c r="I588" s="664">
        <v>171</v>
      </c>
      <c r="J588" s="664">
        <v>0</v>
      </c>
      <c r="K588" s="669" t="s">
        <v>71</v>
      </c>
      <c r="L588" s="670"/>
    </row>
    <row r="589" s="508" customFormat="true" ht="15.95" customHeight="true" spans="1:12">
      <c r="A589" s="658">
        <v>2081103</v>
      </c>
      <c r="B589" s="658"/>
      <c r="C589" s="658"/>
      <c r="D589" s="657" t="s">
        <v>583</v>
      </c>
      <c r="E589" s="658">
        <v>2081103</v>
      </c>
      <c r="F589" s="658" t="s">
        <v>56</v>
      </c>
      <c r="G589" s="664">
        <v>0</v>
      </c>
      <c r="H589" s="664">
        <v>0</v>
      </c>
      <c r="I589" s="664">
        <v>0</v>
      </c>
      <c r="J589" s="664">
        <v>0</v>
      </c>
      <c r="K589" s="669" t="s">
        <v>71</v>
      </c>
      <c r="L589" s="670"/>
    </row>
    <row r="590" s="508" customFormat="true" ht="15.95" customHeight="true" spans="1:12">
      <c r="A590" s="658">
        <v>2081104</v>
      </c>
      <c r="B590" s="658"/>
      <c r="C590" s="658"/>
      <c r="D590" s="657" t="s">
        <v>583</v>
      </c>
      <c r="E590" s="658">
        <v>2081104</v>
      </c>
      <c r="F590" s="658" t="s">
        <v>584</v>
      </c>
      <c r="G590" s="664">
        <v>8364.894461</v>
      </c>
      <c r="H590" s="664">
        <v>6971.924</v>
      </c>
      <c r="I590" s="664">
        <v>6924</v>
      </c>
      <c r="J590" s="664">
        <v>18848.4545</v>
      </c>
      <c r="K590" s="669">
        <v>1.25328061075701</v>
      </c>
      <c r="L590" s="276"/>
    </row>
    <row r="591" s="508" customFormat="true" ht="15.95" customHeight="true" spans="1:12">
      <c r="A591" s="658">
        <v>2081105</v>
      </c>
      <c r="B591" s="658"/>
      <c r="C591" s="658"/>
      <c r="D591" s="657" t="s">
        <v>583</v>
      </c>
      <c r="E591" s="658">
        <v>2081105</v>
      </c>
      <c r="F591" s="658" t="s">
        <v>585</v>
      </c>
      <c r="G591" s="664">
        <v>2701.178373</v>
      </c>
      <c r="H591" s="664">
        <v>9172.945996</v>
      </c>
      <c r="I591" s="664">
        <v>8168</v>
      </c>
      <c r="J591" s="664">
        <v>5341.843108</v>
      </c>
      <c r="K591" s="669">
        <v>0.977597318783212</v>
      </c>
      <c r="L591" s="276"/>
    </row>
    <row r="592" s="508" customFormat="true" ht="15.95" customHeight="true" spans="1:12">
      <c r="A592" s="658">
        <v>2081106</v>
      </c>
      <c r="B592" s="658"/>
      <c r="C592" s="658"/>
      <c r="D592" s="657" t="s">
        <v>583</v>
      </c>
      <c r="E592" s="658">
        <v>2081106</v>
      </c>
      <c r="F592" s="658" t="s">
        <v>586</v>
      </c>
      <c r="G592" s="664">
        <v>335.94</v>
      </c>
      <c r="H592" s="664">
        <v>313</v>
      </c>
      <c r="I592" s="664">
        <v>313</v>
      </c>
      <c r="J592" s="664">
        <v>409.79</v>
      </c>
      <c r="K592" s="669">
        <v>0.219830922188486</v>
      </c>
      <c r="L592" s="276"/>
    </row>
    <row r="593" s="508" customFormat="true" ht="15.95" customHeight="true" spans="1:12">
      <c r="A593" s="658">
        <v>2081107</v>
      </c>
      <c r="B593" s="658"/>
      <c r="C593" s="658"/>
      <c r="D593" s="657" t="s">
        <v>583</v>
      </c>
      <c r="E593" s="658">
        <v>2081107</v>
      </c>
      <c r="F593" s="658" t="s">
        <v>587</v>
      </c>
      <c r="G593" s="664">
        <v>0</v>
      </c>
      <c r="H593" s="664">
        <v>0</v>
      </c>
      <c r="I593" s="664">
        <v>0</v>
      </c>
      <c r="J593" s="664">
        <v>0</v>
      </c>
      <c r="K593" s="669" t="s">
        <v>71</v>
      </c>
      <c r="L593" s="670"/>
    </row>
    <row r="594" s="508" customFormat="true" ht="15.95" customHeight="true" spans="1:12">
      <c r="A594" s="658">
        <v>2081199</v>
      </c>
      <c r="B594" s="658"/>
      <c r="C594" s="658"/>
      <c r="D594" s="657" t="s">
        <v>583</v>
      </c>
      <c r="E594" s="658">
        <v>2081199</v>
      </c>
      <c r="F594" s="658" t="s">
        <v>588</v>
      </c>
      <c r="G594" s="664">
        <v>4707.762132</v>
      </c>
      <c r="H594" s="664">
        <v>3253.858745</v>
      </c>
      <c r="I594" s="664">
        <v>3212</v>
      </c>
      <c r="J594" s="664">
        <v>4467.665745</v>
      </c>
      <c r="K594" s="669">
        <v>-0.0510001100879751</v>
      </c>
      <c r="L594" s="670"/>
    </row>
    <row r="595" s="508" customFormat="true" ht="15.95" customHeight="true" spans="1:12">
      <c r="A595" s="658">
        <v>20816</v>
      </c>
      <c r="B595" s="658"/>
      <c r="C595" s="657" t="s">
        <v>500</v>
      </c>
      <c r="D595" s="658"/>
      <c r="E595" s="658">
        <v>20816</v>
      </c>
      <c r="F595" s="658" t="s">
        <v>589</v>
      </c>
      <c r="G595" s="664">
        <v>892.420146</v>
      </c>
      <c r="H595" s="664">
        <v>1042</v>
      </c>
      <c r="I595" s="664">
        <v>1042</v>
      </c>
      <c r="J595" s="664">
        <v>994.9227</v>
      </c>
      <c r="K595" s="669">
        <v>0.114859076702197</v>
      </c>
      <c r="L595" s="670"/>
    </row>
    <row r="596" s="508" customFormat="true" ht="15.95" customHeight="true" spans="1:12">
      <c r="A596" s="658">
        <v>2081601</v>
      </c>
      <c r="B596" s="658"/>
      <c r="C596" s="658"/>
      <c r="D596" s="657" t="s">
        <v>590</v>
      </c>
      <c r="E596" s="658">
        <v>2081601</v>
      </c>
      <c r="F596" s="658" t="s">
        <v>54</v>
      </c>
      <c r="G596" s="664">
        <v>291.810146</v>
      </c>
      <c r="H596" s="664">
        <v>291</v>
      </c>
      <c r="I596" s="664">
        <v>291</v>
      </c>
      <c r="J596" s="664">
        <v>371.9627</v>
      </c>
      <c r="K596" s="669">
        <v>0.274673636604808</v>
      </c>
      <c r="L596" s="276"/>
    </row>
    <row r="597" s="508" customFormat="true" ht="15.95" customHeight="true" spans="1:12">
      <c r="A597" s="658">
        <v>2081602</v>
      </c>
      <c r="B597" s="658"/>
      <c r="C597" s="658"/>
      <c r="D597" s="657" t="s">
        <v>590</v>
      </c>
      <c r="E597" s="658">
        <v>2081602</v>
      </c>
      <c r="F597" s="658" t="s">
        <v>55</v>
      </c>
      <c r="G597" s="664">
        <v>600.61</v>
      </c>
      <c r="H597" s="664">
        <v>751</v>
      </c>
      <c r="I597" s="664">
        <v>751</v>
      </c>
      <c r="J597" s="664">
        <v>622.96</v>
      </c>
      <c r="K597" s="669">
        <v>0.0372121676295766</v>
      </c>
      <c r="L597" s="670"/>
    </row>
    <row r="598" s="508" customFormat="true" ht="15.95" customHeight="true" spans="1:12">
      <c r="A598" s="658">
        <v>2081603</v>
      </c>
      <c r="B598" s="658"/>
      <c r="C598" s="658"/>
      <c r="D598" s="657" t="s">
        <v>590</v>
      </c>
      <c r="E598" s="658">
        <v>2081603</v>
      </c>
      <c r="F598" s="658" t="s">
        <v>56</v>
      </c>
      <c r="G598" s="664">
        <v>0</v>
      </c>
      <c r="H598" s="664">
        <v>0</v>
      </c>
      <c r="I598" s="664">
        <v>0</v>
      </c>
      <c r="J598" s="664">
        <v>0</v>
      </c>
      <c r="K598" s="669" t="s">
        <v>71</v>
      </c>
      <c r="L598" s="670"/>
    </row>
    <row r="599" s="508" customFormat="true" ht="15.95" customHeight="true" spans="1:12">
      <c r="A599" s="658">
        <v>2081699</v>
      </c>
      <c r="B599" s="658"/>
      <c r="C599" s="658"/>
      <c r="D599" s="657" t="s">
        <v>590</v>
      </c>
      <c r="E599" s="658">
        <v>2081699</v>
      </c>
      <c r="F599" s="658" t="s">
        <v>591</v>
      </c>
      <c r="G599" s="664">
        <v>0</v>
      </c>
      <c r="H599" s="664">
        <v>0</v>
      </c>
      <c r="I599" s="664">
        <v>0</v>
      </c>
      <c r="J599" s="664">
        <v>0</v>
      </c>
      <c r="K599" s="669" t="s">
        <v>71</v>
      </c>
      <c r="L599" s="670"/>
    </row>
    <row r="600" s="508" customFormat="true" ht="15.95" customHeight="true" spans="1:12">
      <c r="A600" s="658">
        <v>20819</v>
      </c>
      <c r="B600" s="658"/>
      <c r="C600" s="657" t="s">
        <v>500</v>
      </c>
      <c r="D600" s="658"/>
      <c r="E600" s="658">
        <v>20819</v>
      </c>
      <c r="F600" s="658" t="s">
        <v>592</v>
      </c>
      <c r="G600" s="664">
        <v>0</v>
      </c>
      <c r="H600" s="664">
        <v>0</v>
      </c>
      <c r="I600" s="664">
        <v>0</v>
      </c>
      <c r="J600" s="664">
        <v>0</v>
      </c>
      <c r="K600" s="669" t="s">
        <v>71</v>
      </c>
      <c r="L600" s="670"/>
    </row>
    <row r="601" s="508" customFormat="true" ht="15.95" customHeight="true" spans="1:12">
      <c r="A601" s="658">
        <v>2081901</v>
      </c>
      <c r="B601" s="658"/>
      <c r="C601" s="658"/>
      <c r="D601" s="657" t="s">
        <v>593</v>
      </c>
      <c r="E601" s="658">
        <v>2081901</v>
      </c>
      <c r="F601" s="658" t="s">
        <v>594</v>
      </c>
      <c r="G601" s="664">
        <v>0</v>
      </c>
      <c r="H601" s="664">
        <v>0</v>
      </c>
      <c r="I601" s="664">
        <v>0</v>
      </c>
      <c r="J601" s="664">
        <v>0</v>
      </c>
      <c r="K601" s="669" t="s">
        <v>71</v>
      </c>
      <c r="L601" s="670"/>
    </row>
    <row r="602" s="508" customFormat="true" ht="15.95" customHeight="true" spans="1:12">
      <c r="A602" s="658">
        <v>2081902</v>
      </c>
      <c r="B602" s="658"/>
      <c r="C602" s="658"/>
      <c r="D602" s="657" t="s">
        <v>593</v>
      </c>
      <c r="E602" s="658">
        <v>2081902</v>
      </c>
      <c r="F602" s="658" t="s">
        <v>595</v>
      </c>
      <c r="G602" s="664">
        <v>0</v>
      </c>
      <c r="H602" s="664">
        <v>0</v>
      </c>
      <c r="I602" s="664">
        <v>0</v>
      </c>
      <c r="J602" s="664">
        <v>0</v>
      </c>
      <c r="K602" s="669" t="s">
        <v>71</v>
      </c>
      <c r="L602" s="670"/>
    </row>
    <row r="603" s="508" customFormat="true" ht="35.1" customHeight="true" spans="1:12">
      <c r="A603" s="658">
        <v>20820</v>
      </c>
      <c r="B603" s="658"/>
      <c r="C603" s="657" t="s">
        <v>500</v>
      </c>
      <c r="D603" s="658"/>
      <c r="E603" s="658">
        <v>20820</v>
      </c>
      <c r="F603" s="658" t="s">
        <v>596</v>
      </c>
      <c r="G603" s="664">
        <v>12606.378919</v>
      </c>
      <c r="H603" s="664">
        <v>11678.456</v>
      </c>
      <c r="I603" s="664">
        <v>11530</v>
      </c>
      <c r="J603" s="664">
        <v>10783.56631</v>
      </c>
      <c r="K603" s="669">
        <v>-0.1445944644939</v>
      </c>
      <c r="L603" s="670" t="s">
        <v>597</v>
      </c>
    </row>
    <row r="604" s="508" customFormat="true" ht="15.95" customHeight="true" spans="1:12">
      <c r="A604" s="658">
        <v>2082001</v>
      </c>
      <c r="B604" s="658"/>
      <c r="C604" s="658"/>
      <c r="D604" s="657" t="s">
        <v>598</v>
      </c>
      <c r="E604" s="658">
        <v>2082001</v>
      </c>
      <c r="F604" s="658" t="s">
        <v>599</v>
      </c>
      <c r="G604" s="664">
        <v>0</v>
      </c>
      <c r="H604" s="664">
        <v>0</v>
      </c>
      <c r="I604" s="664">
        <v>0</v>
      </c>
      <c r="J604" s="664">
        <v>3768.83</v>
      </c>
      <c r="K604" s="669" t="s">
        <v>71</v>
      </c>
      <c r="L604" s="670"/>
    </row>
    <row r="605" s="508" customFormat="true" ht="15.95" customHeight="true" spans="1:12">
      <c r="A605" s="658">
        <v>2082002</v>
      </c>
      <c r="B605" s="658"/>
      <c r="C605" s="658"/>
      <c r="D605" s="657" t="s">
        <v>598</v>
      </c>
      <c r="E605" s="658">
        <v>2082002</v>
      </c>
      <c r="F605" s="658" t="s">
        <v>600</v>
      </c>
      <c r="G605" s="664">
        <v>12606.378919</v>
      </c>
      <c r="H605" s="664">
        <v>11678.456</v>
      </c>
      <c r="I605" s="664">
        <v>11530</v>
      </c>
      <c r="J605" s="664">
        <v>7014.73631</v>
      </c>
      <c r="K605" s="669">
        <v>-0.443556602964903</v>
      </c>
      <c r="L605" s="276"/>
    </row>
    <row r="606" s="508" customFormat="true" ht="15.95" customHeight="true" spans="1:12">
      <c r="A606" s="658">
        <v>20821</v>
      </c>
      <c r="B606" s="658"/>
      <c r="C606" s="657" t="s">
        <v>500</v>
      </c>
      <c r="D606" s="658"/>
      <c r="E606" s="658">
        <v>20821</v>
      </c>
      <c r="F606" s="658" t="s">
        <v>601</v>
      </c>
      <c r="G606" s="664">
        <v>0</v>
      </c>
      <c r="H606" s="664">
        <v>0</v>
      </c>
      <c r="I606" s="664">
        <v>0</v>
      </c>
      <c r="J606" s="664">
        <v>0</v>
      </c>
      <c r="K606" s="669" t="s">
        <v>71</v>
      </c>
      <c r="L606" s="670"/>
    </row>
    <row r="607" s="508" customFormat="true" ht="15.95" customHeight="true" spans="1:12">
      <c r="A607" s="658">
        <v>2082101</v>
      </c>
      <c r="B607" s="658"/>
      <c r="C607" s="658"/>
      <c r="D607" s="657" t="s">
        <v>602</v>
      </c>
      <c r="E607" s="658">
        <v>2082101</v>
      </c>
      <c r="F607" s="658" t="s">
        <v>603</v>
      </c>
      <c r="G607" s="664">
        <v>0</v>
      </c>
      <c r="H607" s="664">
        <v>0</v>
      </c>
      <c r="I607" s="664">
        <v>0</v>
      </c>
      <c r="J607" s="664">
        <v>0</v>
      </c>
      <c r="K607" s="669" t="s">
        <v>71</v>
      </c>
      <c r="L607" s="670"/>
    </row>
    <row r="608" s="508" customFormat="true" ht="15.95" customHeight="true" spans="1:12">
      <c r="A608" s="658">
        <v>2082102</v>
      </c>
      <c r="B608" s="658"/>
      <c r="C608" s="658"/>
      <c r="D608" s="657" t="s">
        <v>602</v>
      </c>
      <c r="E608" s="658">
        <v>2082102</v>
      </c>
      <c r="F608" s="658" t="s">
        <v>604</v>
      </c>
      <c r="G608" s="664">
        <v>0</v>
      </c>
      <c r="H608" s="664">
        <v>0</v>
      </c>
      <c r="I608" s="664">
        <v>0</v>
      </c>
      <c r="J608" s="664">
        <v>0</v>
      </c>
      <c r="K608" s="669" t="s">
        <v>71</v>
      </c>
      <c r="L608" s="670"/>
    </row>
    <row r="609" s="508" customFormat="true" ht="15.95" customHeight="true" spans="1:12">
      <c r="A609" s="658">
        <v>20824</v>
      </c>
      <c r="B609" s="658"/>
      <c r="C609" s="657" t="s">
        <v>500</v>
      </c>
      <c r="D609" s="658"/>
      <c r="E609" s="658">
        <v>20824</v>
      </c>
      <c r="F609" s="658" t="s">
        <v>605</v>
      </c>
      <c r="G609" s="664">
        <v>0</v>
      </c>
      <c r="H609" s="664">
        <v>0</v>
      </c>
      <c r="I609" s="664">
        <v>0</v>
      </c>
      <c r="J609" s="664">
        <v>0</v>
      </c>
      <c r="K609" s="669" t="s">
        <v>71</v>
      </c>
      <c r="L609" s="670"/>
    </row>
    <row r="610" s="508" customFormat="true" ht="15.95" customHeight="true" spans="1:12">
      <c r="A610" s="658">
        <v>2082401</v>
      </c>
      <c r="B610" s="658"/>
      <c r="C610" s="658"/>
      <c r="D610" s="657" t="s">
        <v>606</v>
      </c>
      <c r="E610" s="658">
        <v>2082401</v>
      </c>
      <c r="F610" s="658" t="s">
        <v>607</v>
      </c>
      <c r="G610" s="664">
        <v>0</v>
      </c>
      <c r="H610" s="664">
        <v>0</v>
      </c>
      <c r="I610" s="664">
        <v>0</v>
      </c>
      <c r="J610" s="664">
        <v>0</v>
      </c>
      <c r="K610" s="669" t="s">
        <v>71</v>
      </c>
      <c r="L610" s="670"/>
    </row>
    <row r="611" s="508" customFormat="true" ht="15.95" customHeight="true" spans="1:12">
      <c r="A611" s="658">
        <v>2082402</v>
      </c>
      <c r="B611" s="658"/>
      <c r="C611" s="658"/>
      <c r="D611" s="657" t="s">
        <v>606</v>
      </c>
      <c r="E611" s="658">
        <v>2082402</v>
      </c>
      <c r="F611" s="658" t="s">
        <v>608</v>
      </c>
      <c r="G611" s="664">
        <v>0</v>
      </c>
      <c r="H611" s="664">
        <v>0</v>
      </c>
      <c r="I611" s="664">
        <v>0</v>
      </c>
      <c r="J611" s="664">
        <v>0</v>
      </c>
      <c r="K611" s="669" t="s">
        <v>71</v>
      </c>
      <c r="L611" s="670"/>
    </row>
    <row r="612" s="508" customFormat="true" ht="15.95" customHeight="true" spans="1:12">
      <c r="A612" s="658">
        <v>20825</v>
      </c>
      <c r="B612" s="658"/>
      <c r="C612" s="657" t="s">
        <v>500</v>
      </c>
      <c r="D612" s="658"/>
      <c r="E612" s="658">
        <v>20825</v>
      </c>
      <c r="F612" s="658" t="s">
        <v>609</v>
      </c>
      <c r="G612" s="664">
        <v>0</v>
      </c>
      <c r="H612" s="664">
        <v>0</v>
      </c>
      <c r="I612" s="664">
        <v>0</v>
      </c>
      <c r="J612" s="664">
        <v>0</v>
      </c>
      <c r="K612" s="669" t="s">
        <v>71</v>
      </c>
      <c r="L612" s="670"/>
    </row>
    <row r="613" s="508" customFormat="true" ht="15.95" customHeight="true" spans="1:12">
      <c r="A613" s="658">
        <v>2082501</v>
      </c>
      <c r="B613" s="658"/>
      <c r="C613" s="658"/>
      <c r="D613" s="657" t="s">
        <v>610</v>
      </c>
      <c r="E613" s="658">
        <v>2082501</v>
      </c>
      <c r="F613" s="658" t="s">
        <v>611</v>
      </c>
      <c r="G613" s="664">
        <v>0</v>
      </c>
      <c r="H613" s="664">
        <v>0</v>
      </c>
      <c r="I613" s="664">
        <v>0</v>
      </c>
      <c r="J613" s="664">
        <v>0</v>
      </c>
      <c r="K613" s="669" t="s">
        <v>71</v>
      </c>
      <c r="L613" s="670"/>
    </row>
    <row r="614" s="508" customFormat="true" ht="15.95" customHeight="true" spans="1:12">
      <c r="A614" s="658">
        <v>2082502</v>
      </c>
      <c r="B614" s="658"/>
      <c r="C614" s="658"/>
      <c r="D614" s="657" t="s">
        <v>610</v>
      </c>
      <c r="E614" s="658">
        <v>2082502</v>
      </c>
      <c r="F614" s="658" t="s">
        <v>612</v>
      </c>
      <c r="G614" s="664">
        <v>0</v>
      </c>
      <c r="H614" s="664">
        <v>0</v>
      </c>
      <c r="I614" s="664">
        <v>0</v>
      </c>
      <c r="J614" s="664">
        <v>0</v>
      </c>
      <c r="K614" s="669" t="s">
        <v>71</v>
      </c>
      <c r="L614" s="670"/>
    </row>
    <row r="615" s="508" customFormat="true" ht="15.95" customHeight="true" spans="1:12">
      <c r="A615" s="658">
        <v>20826</v>
      </c>
      <c r="B615" s="658"/>
      <c r="C615" s="657" t="s">
        <v>500</v>
      </c>
      <c r="D615" s="658"/>
      <c r="E615" s="658">
        <v>20826</v>
      </c>
      <c r="F615" s="658" t="s">
        <v>613</v>
      </c>
      <c r="G615" s="664">
        <v>5172</v>
      </c>
      <c r="H615" s="664">
        <v>5172</v>
      </c>
      <c r="I615" s="664">
        <v>5172</v>
      </c>
      <c r="J615" s="664">
        <v>5176</v>
      </c>
      <c r="K615" s="669">
        <v>0.000773395204949729</v>
      </c>
      <c r="L615" s="670"/>
    </row>
    <row r="616" s="508" customFormat="true" ht="15.95" customHeight="true" spans="1:12">
      <c r="A616" s="658">
        <v>2082601</v>
      </c>
      <c r="B616" s="658"/>
      <c r="C616" s="658"/>
      <c r="D616" s="657" t="s">
        <v>614</v>
      </c>
      <c r="E616" s="658">
        <v>2082601</v>
      </c>
      <c r="F616" s="658" t="s">
        <v>615</v>
      </c>
      <c r="G616" s="664">
        <v>0</v>
      </c>
      <c r="H616" s="664">
        <v>0</v>
      </c>
      <c r="I616" s="664">
        <v>0</v>
      </c>
      <c r="J616" s="664">
        <v>0</v>
      </c>
      <c r="K616" s="669" t="s">
        <v>71</v>
      </c>
      <c r="L616" s="670"/>
    </row>
    <row r="617" s="508" customFormat="true" ht="15.95" customHeight="true" spans="1:12">
      <c r="A617" s="658">
        <v>2082602</v>
      </c>
      <c r="B617" s="658"/>
      <c r="C617" s="658"/>
      <c r="D617" s="657" t="s">
        <v>614</v>
      </c>
      <c r="E617" s="658">
        <v>2082602</v>
      </c>
      <c r="F617" s="658" t="s">
        <v>616</v>
      </c>
      <c r="G617" s="664">
        <v>5172</v>
      </c>
      <c r="H617" s="664">
        <v>5172</v>
      </c>
      <c r="I617" s="664">
        <v>5172</v>
      </c>
      <c r="J617" s="664">
        <v>5176</v>
      </c>
      <c r="K617" s="669">
        <v>0.000773395204949729</v>
      </c>
      <c r="L617" s="670"/>
    </row>
    <row r="618" s="508" customFormat="true" ht="15.95" customHeight="true" spans="1:12">
      <c r="A618" s="658">
        <v>2082699</v>
      </c>
      <c r="B618" s="658"/>
      <c r="C618" s="658"/>
      <c r="D618" s="657" t="s">
        <v>614</v>
      </c>
      <c r="E618" s="658">
        <v>2082699</v>
      </c>
      <c r="F618" s="658" t="s">
        <v>617</v>
      </c>
      <c r="G618" s="664">
        <v>0</v>
      </c>
      <c r="H618" s="664">
        <v>0</v>
      </c>
      <c r="I618" s="664">
        <v>0</v>
      </c>
      <c r="J618" s="664">
        <v>0</v>
      </c>
      <c r="K618" s="669" t="s">
        <v>71</v>
      </c>
      <c r="L618" s="670"/>
    </row>
    <row r="619" s="508" customFormat="true" ht="15.95" customHeight="true" spans="1:12">
      <c r="A619" s="658">
        <v>20827</v>
      </c>
      <c r="B619" s="658"/>
      <c r="C619" s="657" t="s">
        <v>500</v>
      </c>
      <c r="D619" s="658"/>
      <c r="E619" s="658">
        <v>20827</v>
      </c>
      <c r="F619" s="658" t="s">
        <v>618</v>
      </c>
      <c r="G619" s="664">
        <v>189.917366</v>
      </c>
      <c r="H619" s="664">
        <v>34</v>
      </c>
      <c r="I619" s="664">
        <v>34</v>
      </c>
      <c r="J619" s="664">
        <v>65.01</v>
      </c>
      <c r="K619" s="669">
        <v>-0.657693230644321</v>
      </c>
      <c r="L619" s="678"/>
    </row>
    <row r="620" s="508" customFormat="true" ht="15.95" customHeight="true" spans="1:12">
      <c r="A620" s="658">
        <v>2082701</v>
      </c>
      <c r="B620" s="658"/>
      <c r="C620" s="658"/>
      <c r="D620" s="657" t="s">
        <v>619</v>
      </c>
      <c r="E620" s="658">
        <v>2082701</v>
      </c>
      <c r="F620" s="658" t="s">
        <v>620</v>
      </c>
      <c r="G620" s="664">
        <v>0</v>
      </c>
      <c r="H620" s="664">
        <v>0</v>
      </c>
      <c r="I620" s="664">
        <v>0</v>
      </c>
      <c r="J620" s="664">
        <v>0</v>
      </c>
      <c r="K620" s="669" t="s">
        <v>71</v>
      </c>
      <c r="L620" s="670"/>
    </row>
    <row r="621" s="508" customFormat="true" ht="15.95" customHeight="true" spans="1:12">
      <c r="A621" s="658">
        <v>2082702</v>
      </c>
      <c r="B621" s="658"/>
      <c r="C621" s="658"/>
      <c r="D621" s="657" t="s">
        <v>619</v>
      </c>
      <c r="E621" s="658">
        <v>2082702</v>
      </c>
      <c r="F621" s="658" t="s">
        <v>621</v>
      </c>
      <c r="G621" s="664">
        <v>0.988984</v>
      </c>
      <c r="H621" s="664">
        <v>0</v>
      </c>
      <c r="I621" s="664">
        <v>0</v>
      </c>
      <c r="J621" s="664">
        <v>0</v>
      </c>
      <c r="K621" s="669">
        <v>-1</v>
      </c>
      <c r="L621" s="276"/>
    </row>
    <row r="622" s="508" customFormat="true" ht="15.95" customHeight="true" spans="1:12">
      <c r="A622" s="674">
        <v>2082703</v>
      </c>
      <c r="B622" s="675"/>
      <c r="C622" s="675"/>
      <c r="D622" s="657" t="s">
        <v>619</v>
      </c>
      <c r="E622" s="676">
        <v>2082703</v>
      </c>
      <c r="F622" s="677" t="s">
        <v>622</v>
      </c>
      <c r="G622" s="664">
        <v>0</v>
      </c>
      <c r="H622" s="664">
        <v>0</v>
      </c>
      <c r="I622" s="664">
        <v>0</v>
      </c>
      <c r="J622" s="664">
        <v>0</v>
      </c>
      <c r="K622" s="669" t="s">
        <v>71</v>
      </c>
      <c r="L622" s="670"/>
    </row>
    <row r="623" s="508" customFormat="true" ht="15.95" customHeight="true" spans="1:12">
      <c r="A623" s="658">
        <v>2082799</v>
      </c>
      <c r="B623" s="658"/>
      <c r="C623" s="658"/>
      <c r="D623" s="657" t="s">
        <v>619</v>
      </c>
      <c r="E623" s="658">
        <v>2082799</v>
      </c>
      <c r="F623" s="658" t="s">
        <v>623</v>
      </c>
      <c r="G623" s="664">
        <v>188.928382</v>
      </c>
      <c r="H623" s="664">
        <v>34</v>
      </c>
      <c r="I623" s="664">
        <v>34</v>
      </c>
      <c r="J623" s="664">
        <v>65.01</v>
      </c>
      <c r="K623" s="669">
        <v>-0.65590135631395</v>
      </c>
      <c r="L623" s="276"/>
    </row>
    <row r="624" s="508" customFormat="true" ht="15.95" customHeight="true" spans="1:12">
      <c r="A624" s="658">
        <v>20828</v>
      </c>
      <c r="B624" s="658"/>
      <c r="C624" s="657" t="s">
        <v>500</v>
      </c>
      <c r="D624" s="658"/>
      <c r="E624" s="658">
        <v>20828</v>
      </c>
      <c r="F624" s="658" t="s">
        <v>624</v>
      </c>
      <c r="G624" s="664">
        <v>8930.61123031955</v>
      </c>
      <c r="H624" s="664">
        <v>11172.834208</v>
      </c>
      <c r="I624" s="664">
        <v>10734</v>
      </c>
      <c r="J624" s="664">
        <v>9979.711258</v>
      </c>
      <c r="K624" s="669">
        <v>0.117472365622494</v>
      </c>
      <c r="L624" s="670"/>
    </row>
    <row r="625" s="508" customFormat="true" ht="15.95" customHeight="true" spans="1:12">
      <c r="A625" s="658">
        <v>2082801</v>
      </c>
      <c r="B625" s="658"/>
      <c r="C625" s="658"/>
      <c r="D625" s="657" t="s">
        <v>625</v>
      </c>
      <c r="E625" s="658">
        <v>2082801</v>
      </c>
      <c r="F625" s="658" t="s">
        <v>54</v>
      </c>
      <c r="G625" s="664">
        <v>1076.657388</v>
      </c>
      <c r="H625" s="664">
        <v>1059</v>
      </c>
      <c r="I625" s="664">
        <v>1059</v>
      </c>
      <c r="J625" s="664">
        <v>1264.556868</v>
      </c>
      <c r="K625" s="669">
        <v>0.174521144882535</v>
      </c>
      <c r="L625" s="670"/>
    </row>
    <row r="626" s="508" customFormat="true" ht="15.95" customHeight="true" spans="1:12">
      <c r="A626" s="658">
        <v>2082802</v>
      </c>
      <c r="B626" s="658"/>
      <c r="C626" s="658"/>
      <c r="D626" s="657" t="s">
        <v>625</v>
      </c>
      <c r="E626" s="658">
        <v>2082802</v>
      </c>
      <c r="F626" s="658" t="s">
        <v>55</v>
      </c>
      <c r="G626" s="664">
        <v>382.09</v>
      </c>
      <c r="H626" s="664">
        <v>373</v>
      </c>
      <c r="I626" s="664">
        <v>373</v>
      </c>
      <c r="J626" s="664">
        <v>718.23</v>
      </c>
      <c r="K626" s="669">
        <v>0.879740375304248</v>
      </c>
      <c r="L626" s="276"/>
    </row>
    <row r="627" s="508" customFormat="true" ht="15.95" customHeight="true" spans="1:12">
      <c r="A627" s="658">
        <v>2082803</v>
      </c>
      <c r="B627" s="658"/>
      <c r="C627" s="658"/>
      <c r="D627" s="657" t="s">
        <v>625</v>
      </c>
      <c r="E627" s="658">
        <v>2082803</v>
      </c>
      <c r="F627" s="658" t="s">
        <v>56</v>
      </c>
      <c r="G627" s="664">
        <v>0</v>
      </c>
      <c r="H627" s="664">
        <v>0</v>
      </c>
      <c r="I627" s="664">
        <v>0</v>
      </c>
      <c r="J627" s="664">
        <v>0</v>
      </c>
      <c r="K627" s="669" t="s">
        <v>71</v>
      </c>
      <c r="L627" s="670"/>
    </row>
    <row r="628" s="508" customFormat="true" ht="15.95" customHeight="true" spans="1:12">
      <c r="A628" s="658">
        <v>2082804</v>
      </c>
      <c r="B628" s="658"/>
      <c r="C628" s="658"/>
      <c r="D628" s="657" t="s">
        <v>625</v>
      </c>
      <c r="E628" s="658">
        <v>2082804</v>
      </c>
      <c r="F628" s="658" t="s">
        <v>626</v>
      </c>
      <c r="G628" s="664">
        <v>1715</v>
      </c>
      <c r="H628" s="664">
        <v>3256</v>
      </c>
      <c r="I628" s="664">
        <v>3256</v>
      </c>
      <c r="J628" s="664">
        <v>3236.76</v>
      </c>
      <c r="K628" s="669">
        <v>0.88732361516035</v>
      </c>
      <c r="L628" s="276"/>
    </row>
    <row r="629" s="508" customFormat="true" ht="15.95" customHeight="true" spans="1:12">
      <c r="A629" s="658">
        <v>2082805</v>
      </c>
      <c r="B629" s="658"/>
      <c r="C629" s="658"/>
      <c r="D629" s="657" t="s">
        <v>625</v>
      </c>
      <c r="E629" s="658">
        <v>2082805</v>
      </c>
      <c r="F629" s="658" t="s">
        <v>627</v>
      </c>
      <c r="G629" s="664">
        <v>2073.50264590719</v>
      </c>
      <c r="H629" s="664">
        <v>1449</v>
      </c>
      <c r="I629" s="664">
        <v>1449</v>
      </c>
      <c r="J629" s="664">
        <v>1483.227627</v>
      </c>
      <c r="K629" s="669">
        <v>-0.284675315014578</v>
      </c>
      <c r="L629" s="276"/>
    </row>
    <row r="630" s="508" customFormat="true" ht="15.95" customHeight="true" spans="1:12">
      <c r="A630" s="658">
        <v>2082850</v>
      </c>
      <c r="B630" s="658"/>
      <c r="C630" s="658"/>
      <c r="D630" s="657" t="s">
        <v>625</v>
      </c>
      <c r="E630" s="658">
        <v>2082850</v>
      </c>
      <c r="F630" s="658" t="s">
        <v>63</v>
      </c>
      <c r="G630" s="664">
        <v>379.179413</v>
      </c>
      <c r="H630" s="664">
        <v>522</v>
      </c>
      <c r="I630" s="664">
        <v>522</v>
      </c>
      <c r="J630" s="664">
        <v>701.14909</v>
      </c>
      <c r="K630" s="669">
        <v>0.849122251792715</v>
      </c>
      <c r="L630" s="276"/>
    </row>
    <row r="631" s="508" customFormat="true" ht="15.95" customHeight="true" spans="1:12">
      <c r="A631" s="658">
        <v>2082899</v>
      </c>
      <c r="B631" s="658"/>
      <c r="C631" s="658"/>
      <c r="D631" s="657" t="s">
        <v>625</v>
      </c>
      <c r="E631" s="658">
        <v>2082899</v>
      </c>
      <c r="F631" s="658" t="s">
        <v>628</v>
      </c>
      <c r="G631" s="664">
        <v>3304.18178341236</v>
      </c>
      <c r="H631" s="664">
        <v>4513.834208</v>
      </c>
      <c r="I631" s="664">
        <v>4075</v>
      </c>
      <c r="J631" s="664">
        <v>2575.787673</v>
      </c>
      <c r="K631" s="669">
        <v>-0.22044613709483</v>
      </c>
      <c r="L631" s="276"/>
    </row>
    <row r="632" s="508" customFormat="true" ht="15.95" customHeight="true" spans="1:12">
      <c r="A632" s="658">
        <v>20830</v>
      </c>
      <c r="B632" s="658"/>
      <c r="C632" s="657" t="s">
        <v>500</v>
      </c>
      <c r="D632" s="658"/>
      <c r="E632" s="658">
        <v>20830</v>
      </c>
      <c r="F632" s="658" t="s">
        <v>629</v>
      </c>
      <c r="G632" s="664">
        <v>0</v>
      </c>
      <c r="H632" s="664">
        <v>0</v>
      </c>
      <c r="I632" s="664">
        <v>0</v>
      </c>
      <c r="J632" s="664">
        <v>54.09972</v>
      </c>
      <c r="K632" s="669" t="s">
        <v>71</v>
      </c>
      <c r="L632" s="670"/>
    </row>
    <row r="633" s="508" customFormat="true" ht="15.95" customHeight="true" spans="1:12">
      <c r="A633" s="658">
        <v>2083001</v>
      </c>
      <c r="B633" s="658"/>
      <c r="C633" s="658"/>
      <c r="D633" s="657" t="s">
        <v>630</v>
      </c>
      <c r="E633" s="658">
        <v>2083001</v>
      </c>
      <c r="F633" s="658" t="s">
        <v>631</v>
      </c>
      <c r="G633" s="664">
        <v>0</v>
      </c>
      <c r="H633" s="664">
        <v>0</v>
      </c>
      <c r="I633" s="664">
        <v>0</v>
      </c>
      <c r="J633" s="664">
        <v>54</v>
      </c>
      <c r="K633" s="669" t="s">
        <v>71</v>
      </c>
      <c r="L633" s="670"/>
    </row>
    <row r="634" s="508" customFormat="true" ht="15.95" customHeight="true" spans="1:12">
      <c r="A634" s="658">
        <v>2083099</v>
      </c>
      <c r="B634" s="658"/>
      <c r="C634" s="658"/>
      <c r="D634" s="657" t="s">
        <v>630</v>
      </c>
      <c r="E634" s="658">
        <v>2083099</v>
      </c>
      <c r="F634" s="658" t="s">
        <v>632</v>
      </c>
      <c r="G634" s="664">
        <v>0</v>
      </c>
      <c r="H634" s="664">
        <v>0</v>
      </c>
      <c r="I634" s="664">
        <v>0</v>
      </c>
      <c r="J634" s="664">
        <v>0.09972</v>
      </c>
      <c r="K634" s="669" t="s">
        <v>71</v>
      </c>
      <c r="L634" s="670"/>
    </row>
    <row r="635" s="508" customFormat="true" ht="61.5" customHeight="true" spans="1:12">
      <c r="A635" s="658">
        <v>20899</v>
      </c>
      <c r="B635" s="658" t="s">
        <v>220</v>
      </c>
      <c r="C635" s="657" t="s">
        <v>500</v>
      </c>
      <c r="D635" s="658"/>
      <c r="E635" s="658">
        <v>20899</v>
      </c>
      <c r="F635" s="658" t="s">
        <v>633</v>
      </c>
      <c r="G635" s="664">
        <v>148615.024997</v>
      </c>
      <c r="H635" s="664">
        <v>5434</v>
      </c>
      <c r="I635" s="664">
        <v>5434</v>
      </c>
      <c r="J635" s="664">
        <v>22520.835048</v>
      </c>
      <c r="K635" s="669">
        <v>-0.848461923358997</v>
      </c>
      <c r="L635" s="276" t="s">
        <v>634</v>
      </c>
    </row>
    <row r="636" s="508" customFormat="true" ht="15.95" customHeight="true" spans="1:12">
      <c r="A636" s="671">
        <v>2089999</v>
      </c>
      <c r="B636" s="671" t="s">
        <v>226</v>
      </c>
      <c r="C636" s="672"/>
      <c r="D636" s="671">
        <v>20899</v>
      </c>
      <c r="E636" s="658">
        <v>2089999</v>
      </c>
      <c r="F636" s="658" t="s">
        <v>635</v>
      </c>
      <c r="G636" s="664">
        <v>148615.024997</v>
      </c>
      <c r="H636" s="664">
        <v>5434</v>
      </c>
      <c r="I636" s="664">
        <v>5434</v>
      </c>
      <c r="J636" s="664">
        <v>22520.835048</v>
      </c>
      <c r="K636" s="669">
        <v>-0.848461923358997</v>
      </c>
      <c r="L636" s="276"/>
    </row>
    <row r="637" s="508" customFormat="true" ht="45" customHeight="true" spans="1:12">
      <c r="A637" s="671">
        <v>210</v>
      </c>
      <c r="B637" s="671"/>
      <c r="C637" s="671"/>
      <c r="D637" s="671"/>
      <c r="E637" s="658">
        <v>210</v>
      </c>
      <c r="F637" s="658" t="s">
        <v>636</v>
      </c>
      <c r="G637" s="664">
        <v>2004442.02579387</v>
      </c>
      <c r="H637" s="664">
        <v>2651487.146328</v>
      </c>
      <c r="I637" s="664">
        <v>2565236</v>
      </c>
      <c r="J637" s="664">
        <v>2375684.274859</v>
      </c>
      <c r="K637" s="669">
        <v>0.185209771241998</v>
      </c>
      <c r="L637" s="276" t="s">
        <v>637</v>
      </c>
    </row>
    <row r="638" s="508" customFormat="true" ht="35.1" customHeight="true" spans="1:12">
      <c r="A638" s="658">
        <v>21001</v>
      </c>
      <c r="B638" s="658"/>
      <c r="C638" s="657" t="s">
        <v>638</v>
      </c>
      <c r="D638" s="658"/>
      <c r="E638" s="658">
        <v>21001</v>
      </c>
      <c r="F638" s="658" t="s">
        <v>639</v>
      </c>
      <c r="G638" s="664">
        <v>10485.491905</v>
      </c>
      <c r="H638" s="664">
        <v>13186</v>
      </c>
      <c r="I638" s="664">
        <v>13186</v>
      </c>
      <c r="J638" s="664">
        <v>14236.489679</v>
      </c>
      <c r="K638" s="669">
        <v>0.35773217012464</v>
      </c>
      <c r="L638" s="670" t="s">
        <v>640</v>
      </c>
    </row>
    <row r="639" s="508" customFormat="true" ht="15.95" customHeight="true" spans="1:12">
      <c r="A639" s="658">
        <v>2100101</v>
      </c>
      <c r="B639" s="658"/>
      <c r="C639" s="658"/>
      <c r="D639" s="657" t="s">
        <v>641</v>
      </c>
      <c r="E639" s="658">
        <v>2100101</v>
      </c>
      <c r="F639" s="658" t="s">
        <v>54</v>
      </c>
      <c r="G639" s="664">
        <v>5162.408932</v>
      </c>
      <c r="H639" s="664">
        <v>5700</v>
      </c>
      <c r="I639" s="664">
        <v>5700</v>
      </c>
      <c r="J639" s="664">
        <v>4890.818379</v>
      </c>
      <c r="K639" s="669">
        <v>-0.0526092676069312</v>
      </c>
      <c r="L639" s="670"/>
    </row>
    <row r="640" s="508" customFormat="true" ht="15.95" customHeight="true" spans="1:12">
      <c r="A640" s="658">
        <v>2100102</v>
      </c>
      <c r="B640" s="658"/>
      <c r="C640" s="658"/>
      <c r="D640" s="657" t="s">
        <v>641</v>
      </c>
      <c r="E640" s="658">
        <v>2100102</v>
      </c>
      <c r="F640" s="658" t="s">
        <v>55</v>
      </c>
      <c r="G640" s="664">
        <v>4622.0774</v>
      </c>
      <c r="H640" s="664">
        <v>4348</v>
      </c>
      <c r="I640" s="664">
        <v>4348</v>
      </c>
      <c r="J640" s="664">
        <v>5190.0493</v>
      </c>
      <c r="K640" s="669">
        <v>0.122882386175532</v>
      </c>
      <c r="L640" s="670"/>
    </row>
    <row r="641" s="508" customFormat="true" ht="15.95" customHeight="true" spans="1:12">
      <c r="A641" s="658">
        <v>2100103</v>
      </c>
      <c r="B641" s="658"/>
      <c r="C641" s="658"/>
      <c r="D641" s="657" t="s">
        <v>641</v>
      </c>
      <c r="E641" s="658">
        <v>2100103</v>
      </c>
      <c r="F641" s="658" t="s">
        <v>56</v>
      </c>
      <c r="G641" s="664">
        <v>0</v>
      </c>
      <c r="H641" s="664">
        <v>0</v>
      </c>
      <c r="I641" s="664">
        <v>0</v>
      </c>
      <c r="J641" s="664">
        <v>0</v>
      </c>
      <c r="K641" s="669" t="s">
        <v>71</v>
      </c>
      <c r="L641" s="670"/>
    </row>
    <row r="642" s="508" customFormat="true" ht="15.95" customHeight="true" spans="1:12">
      <c r="A642" s="658">
        <v>2100199</v>
      </c>
      <c r="B642" s="658"/>
      <c r="C642" s="658"/>
      <c r="D642" s="657" t="s">
        <v>641</v>
      </c>
      <c r="E642" s="658">
        <v>2100199</v>
      </c>
      <c r="F642" s="658" t="s">
        <v>642</v>
      </c>
      <c r="G642" s="664">
        <v>701.005573</v>
      </c>
      <c r="H642" s="664">
        <v>3138</v>
      </c>
      <c r="I642" s="664">
        <v>3138</v>
      </c>
      <c r="J642" s="664">
        <v>4155.622</v>
      </c>
      <c r="K642" s="669">
        <v>4.92808696543701</v>
      </c>
      <c r="L642" s="276"/>
    </row>
    <row r="643" s="508" customFormat="true" ht="15.95" customHeight="true" spans="1:12">
      <c r="A643" s="658">
        <v>21002</v>
      </c>
      <c r="B643" s="658"/>
      <c r="C643" s="657" t="s">
        <v>638</v>
      </c>
      <c r="D643" s="658"/>
      <c r="E643" s="658">
        <v>21002</v>
      </c>
      <c r="F643" s="658" t="s">
        <v>643</v>
      </c>
      <c r="G643" s="664">
        <v>1074924.11854188</v>
      </c>
      <c r="H643" s="664">
        <v>1244021.48014</v>
      </c>
      <c r="I643" s="664">
        <v>1185866</v>
      </c>
      <c r="J643" s="664">
        <v>1220129.284967</v>
      </c>
      <c r="K643" s="669">
        <v>0.135084108655119</v>
      </c>
      <c r="L643" s="670"/>
    </row>
    <row r="644" s="508" customFormat="true" ht="15.95" customHeight="true" spans="1:12">
      <c r="A644" s="658">
        <v>2100201</v>
      </c>
      <c r="B644" s="658"/>
      <c r="C644" s="658"/>
      <c r="D644" s="657" t="s">
        <v>644</v>
      </c>
      <c r="E644" s="658">
        <v>2100201</v>
      </c>
      <c r="F644" s="658" t="s">
        <v>645</v>
      </c>
      <c r="G644" s="664">
        <v>586979.709259831</v>
      </c>
      <c r="H644" s="664">
        <v>651124.290207</v>
      </c>
      <c r="I644" s="664">
        <v>630877</v>
      </c>
      <c r="J644" s="664">
        <v>688486.820407</v>
      </c>
      <c r="K644" s="669">
        <v>0.172931209624209</v>
      </c>
      <c r="L644" s="670"/>
    </row>
    <row r="645" s="508" customFormat="true" ht="15.95" customHeight="true" spans="1:12">
      <c r="A645" s="658">
        <v>2100202</v>
      </c>
      <c r="B645" s="658"/>
      <c r="C645" s="658"/>
      <c r="D645" s="657" t="s">
        <v>644</v>
      </c>
      <c r="E645" s="658">
        <v>2100202</v>
      </c>
      <c r="F645" s="658" t="s">
        <v>646</v>
      </c>
      <c r="G645" s="664">
        <v>121173.979352597</v>
      </c>
      <c r="H645" s="664">
        <v>163382.020199</v>
      </c>
      <c r="I645" s="664">
        <v>147026</v>
      </c>
      <c r="J645" s="664">
        <v>130408.802899</v>
      </c>
      <c r="K645" s="669">
        <v>0.0762112756859386</v>
      </c>
      <c r="L645" s="670"/>
    </row>
    <row r="646" s="508" customFormat="true" ht="15.95" customHeight="true" spans="1:12">
      <c r="A646" s="658">
        <v>2100203</v>
      </c>
      <c r="B646" s="658"/>
      <c r="C646" s="658"/>
      <c r="D646" s="657" t="s">
        <v>644</v>
      </c>
      <c r="E646" s="658">
        <v>2100203</v>
      </c>
      <c r="F646" s="658" t="s">
        <v>647</v>
      </c>
      <c r="G646" s="664">
        <v>52358.862461</v>
      </c>
      <c r="H646" s="664">
        <v>57331</v>
      </c>
      <c r="I646" s="664">
        <v>56371</v>
      </c>
      <c r="J646" s="664">
        <v>41217.840984</v>
      </c>
      <c r="K646" s="669">
        <v>-0.212781961894197</v>
      </c>
      <c r="L646" s="276"/>
    </row>
    <row r="647" s="508" customFormat="true" ht="15.95" customHeight="true" spans="1:12">
      <c r="A647" s="658">
        <v>2100204</v>
      </c>
      <c r="B647" s="658"/>
      <c r="C647" s="658"/>
      <c r="D647" s="657" t="s">
        <v>644</v>
      </c>
      <c r="E647" s="658">
        <v>2100204</v>
      </c>
      <c r="F647" s="658" t="s">
        <v>648</v>
      </c>
      <c r="G647" s="664">
        <v>12471.912756</v>
      </c>
      <c r="H647" s="664">
        <v>13353</v>
      </c>
      <c r="I647" s="664">
        <v>13353</v>
      </c>
      <c r="J647" s="664">
        <v>10206.473416</v>
      </c>
      <c r="K647" s="669">
        <v>-0.181643295965981</v>
      </c>
      <c r="L647" s="670"/>
    </row>
    <row r="648" s="508" customFormat="true" ht="15.95" customHeight="true" spans="1:12">
      <c r="A648" s="658">
        <v>2100205</v>
      </c>
      <c r="B648" s="658"/>
      <c r="C648" s="658"/>
      <c r="D648" s="657" t="s">
        <v>644</v>
      </c>
      <c r="E648" s="658">
        <v>2100205</v>
      </c>
      <c r="F648" s="658" t="s">
        <v>649</v>
      </c>
      <c r="G648" s="664">
        <v>38953.968012</v>
      </c>
      <c r="H648" s="664">
        <v>48654</v>
      </c>
      <c r="I648" s="664">
        <v>48654</v>
      </c>
      <c r="J648" s="664">
        <v>42150.70952</v>
      </c>
      <c r="K648" s="669">
        <v>0.0820645924188063</v>
      </c>
      <c r="L648" s="670"/>
    </row>
    <row r="649" s="508" customFormat="true" ht="15.95" customHeight="true" spans="1:12">
      <c r="A649" s="658">
        <v>2100206</v>
      </c>
      <c r="B649" s="658"/>
      <c r="C649" s="658"/>
      <c r="D649" s="657" t="s">
        <v>644</v>
      </c>
      <c r="E649" s="658">
        <v>2100206</v>
      </c>
      <c r="F649" s="658" t="s">
        <v>650</v>
      </c>
      <c r="G649" s="664">
        <v>50931.9211</v>
      </c>
      <c r="H649" s="664">
        <v>45113.243905</v>
      </c>
      <c r="I649" s="664">
        <v>40328</v>
      </c>
      <c r="J649" s="664">
        <v>48393.833905</v>
      </c>
      <c r="K649" s="669">
        <v>-0.0498329365981838</v>
      </c>
      <c r="L649" s="670"/>
    </row>
    <row r="650" s="508" customFormat="true" ht="15.95" customHeight="true" spans="1:12">
      <c r="A650" s="658">
        <v>2100207</v>
      </c>
      <c r="B650" s="658"/>
      <c r="C650" s="658"/>
      <c r="D650" s="657" t="s">
        <v>644</v>
      </c>
      <c r="E650" s="658">
        <v>2100207</v>
      </c>
      <c r="F650" s="658" t="s">
        <v>651</v>
      </c>
      <c r="G650" s="664">
        <v>67893.8846897213</v>
      </c>
      <c r="H650" s="664">
        <v>94059.371806</v>
      </c>
      <c r="I650" s="664">
        <v>90968</v>
      </c>
      <c r="J650" s="664">
        <v>122381.371806</v>
      </c>
      <c r="K650" s="669">
        <v>0.802538952739108</v>
      </c>
      <c r="L650" s="276"/>
    </row>
    <row r="651" s="508" customFormat="true" ht="15.95" customHeight="true" spans="1:12">
      <c r="A651" s="658">
        <v>2100208</v>
      </c>
      <c r="B651" s="658"/>
      <c r="C651" s="658"/>
      <c r="D651" s="657" t="s">
        <v>644</v>
      </c>
      <c r="E651" s="658">
        <v>2100208</v>
      </c>
      <c r="F651" s="658" t="s">
        <v>652</v>
      </c>
      <c r="G651" s="664">
        <v>136913.453226731</v>
      </c>
      <c r="H651" s="664">
        <v>153782.693923</v>
      </c>
      <c r="I651" s="664">
        <v>142963</v>
      </c>
      <c r="J651" s="664">
        <v>132229.57193</v>
      </c>
      <c r="K651" s="669">
        <v>-0.0342105263313637</v>
      </c>
      <c r="L651" s="670"/>
    </row>
    <row r="652" s="508" customFormat="true" ht="15.95" customHeight="true" spans="1:12">
      <c r="A652" s="658">
        <v>2100209</v>
      </c>
      <c r="B652" s="658"/>
      <c r="C652" s="658"/>
      <c r="D652" s="657" t="s">
        <v>644</v>
      </c>
      <c r="E652" s="658">
        <v>2100209</v>
      </c>
      <c r="F652" s="658" t="s">
        <v>653</v>
      </c>
      <c r="G652" s="664">
        <v>0</v>
      </c>
      <c r="H652" s="664">
        <v>0</v>
      </c>
      <c r="I652" s="664">
        <v>0</v>
      </c>
      <c r="J652" s="664">
        <v>0</v>
      </c>
      <c r="K652" s="669" t="s">
        <v>71</v>
      </c>
      <c r="L652" s="670"/>
    </row>
    <row r="653" s="508" customFormat="true" ht="15.95" customHeight="true" spans="1:12">
      <c r="A653" s="658">
        <v>2100210</v>
      </c>
      <c r="B653" s="658"/>
      <c r="C653" s="658"/>
      <c r="D653" s="657" t="s">
        <v>644</v>
      </c>
      <c r="E653" s="658">
        <v>2100210</v>
      </c>
      <c r="F653" s="658" t="s">
        <v>654</v>
      </c>
      <c r="G653" s="664">
        <v>0</v>
      </c>
      <c r="H653" s="664">
        <v>0</v>
      </c>
      <c r="I653" s="664">
        <v>0</v>
      </c>
      <c r="J653" s="664">
        <v>0</v>
      </c>
      <c r="K653" s="669" t="s">
        <v>71</v>
      </c>
      <c r="L653" s="670"/>
    </row>
    <row r="654" s="508" customFormat="true" ht="15.95" customHeight="true" spans="1:12">
      <c r="A654" s="658">
        <v>2100211</v>
      </c>
      <c r="B654" s="658"/>
      <c r="C654" s="658"/>
      <c r="D654" s="657" t="s">
        <v>644</v>
      </c>
      <c r="E654" s="658">
        <v>2100211</v>
      </c>
      <c r="F654" s="658" t="s">
        <v>655</v>
      </c>
      <c r="G654" s="664">
        <v>0</v>
      </c>
      <c r="H654" s="664">
        <v>0</v>
      </c>
      <c r="I654" s="664">
        <v>0</v>
      </c>
      <c r="J654" s="664">
        <v>0</v>
      </c>
      <c r="K654" s="669" t="s">
        <v>71</v>
      </c>
      <c r="L654" s="670"/>
    </row>
    <row r="655" s="508" customFormat="true" ht="15.95" customHeight="true" spans="1:12">
      <c r="A655" s="658">
        <v>2100212</v>
      </c>
      <c r="B655" s="658"/>
      <c r="C655" s="658"/>
      <c r="D655" s="657" t="s">
        <v>644</v>
      </c>
      <c r="E655" s="658">
        <v>2100212</v>
      </c>
      <c r="F655" s="658" t="s">
        <v>656</v>
      </c>
      <c r="G655" s="664">
        <v>0</v>
      </c>
      <c r="H655" s="664">
        <v>0</v>
      </c>
      <c r="I655" s="664">
        <v>0</v>
      </c>
      <c r="J655" s="664">
        <v>0</v>
      </c>
      <c r="K655" s="669" t="s">
        <v>71</v>
      </c>
      <c r="L655" s="670"/>
    </row>
    <row r="656" s="508" customFormat="true" ht="15.95" customHeight="true" spans="1:12">
      <c r="A656" s="658">
        <v>2100213</v>
      </c>
      <c r="B656" s="658"/>
      <c r="C656" s="658"/>
      <c r="D656" s="657" t="s">
        <v>644</v>
      </c>
      <c r="E656" s="658">
        <v>2100213</v>
      </c>
      <c r="F656" s="658" t="s">
        <v>657</v>
      </c>
      <c r="G656" s="664">
        <v>0</v>
      </c>
      <c r="H656" s="664">
        <v>0</v>
      </c>
      <c r="I656" s="664">
        <v>0</v>
      </c>
      <c r="J656" s="664">
        <v>0</v>
      </c>
      <c r="K656" s="669" t="s">
        <v>71</v>
      </c>
      <c r="L656" s="670"/>
    </row>
    <row r="657" s="508" customFormat="true" ht="15.95" customHeight="true" spans="1:12">
      <c r="A657" s="658">
        <v>2100299</v>
      </c>
      <c r="B657" s="658"/>
      <c r="C657" s="658"/>
      <c r="D657" s="657" t="s">
        <v>644</v>
      </c>
      <c r="E657" s="658">
        <v>2100299</v>
      </c>
      <c r="F657" s="658" t="s">
        <v>658</v>
      </c>
      <c r="G657" s="664">
        <v>7246.427684</v>
      </c>
      <c r="H657" s="664">
        <v>17221.8601</v>
      </c>
      <c r="I657" s="664">
        <v>15326</v>
      </c>
      <c r="J657" s="664">
        <v>4653.8601</v>
      </c>
      <c r="K657" s="669">
        <v>-0.357771814893613</v>
      </c>
      <c r="L657" s="276"/>
    </row>
    <row r="658" s="508" customFormat="true" ht="39.95" customHeight="true" spans="1:12">
      <c r="A658" s="658">
        <v>21003</v>
      </c>
      <c r="B658" s="658"/>
      <c r="C658" s="657" t="s">
        <v>638</v>
      </c>
      <c r="D658" s="658"/>
      <c r="E658" s="658">
        <v>21003</v>
      </c>
      <c r="F658" s="658" t="s">
        <v>659</v>
      </c>
      <c r="G658" s="664">
        <v>3497.5</v>
      </c>
      <c r="H658" s="664">
        <v>173</v>
      </c>
      <c r="I658" s="664">
        <v>173</v>
      </c>
      <c r="J658" s="664">
        <v>289.72</v>
      </c>
      <c r="K658" s="669">
        <v>-0.917163688348821</v>
      </c>
      <c r="L658" s="276" t="s">
        <v>660</v>
      </c>
    </row>
    <row r="659" s="508" customFormat="true" ht="15.95" customHeight="true" spans="1:12">
      <c r="A659" s="658">
        <v>2100301</v>
      </c>
      <c r="B659" s="658"/>
      <c r="C659" s="658"/>
      <c r="D659" s="657" t="s">
        <v>661</v>
      </c>
      <c r="E659" s="658">
        <v>2100301</v>
      </c>
      <c r="F659" s="658" t="s">
        <v>662</v>
      </c>
      <c r="G659" s="664">
        <v>375</v>
      </c>
      <c r="H659" s="664">
        <v>173</v>
      </c>
      <c r="I659" s="664">
        <v>173</v>
      </c>
      <c r="J659" s="664">
        <v>289.72</v>
      </c>
      <c r="K659" s="669">
        <v>-0.227413333333333</v>
      </c>
      <c r="L659" s="276"/>
    </row>
    <row r="660" s="508" customFormat="true" ht="15.95" customHeight="true" spans="1:12">
      <c r="A660" s="658">
        <v>2100302</v>
      </c>
      <c r="B660" s="658"/>
      <c r="C660" s="658"/>
      <c r="D660" s="657" t="s">
        <v>661</v>
      </c>
      <c r="E660" s="658">
        <v>2100302</v>
      </c>
      <c r="F660" s="658" t="s">
        <v>663</v>
      </c>
      <c r="G660" s="664">
        <v>0</v>
      </c>
      <c r="H660" s="664">
        <v>0</v>
      </c>
      <c r="I660" s="664">
        <v>0</v>
      </c>
      <c r="J660" s="664">
        <v>0</v>
      </c>
      <c r="K660" s="669" t="s">
        <v>71</v>
      </c>
      <c r="L660" s="670"/>
    </row>
    <row r="661" s="508" customFormat="true" ht="15.95" customHeight="true" spans="1:12">
      <c r="A661" s="658">
        <v>2100399</v>
      </c>
      <c r="B661" s="658"/>
      <c r="C661" s="658"/>
      <c r="D661" s="657" t="s">
        <v>661</v>
      </c>
      <c r="E661" s="658">
        <v>2100399</v>
      </c>
      <c r="F661" s="658" t="s">
        <v>664</v>
      </c>
      <c r="G661" s="664">
        <v>3122.5</v>
      </c>
      <c r="H661" s="664">
        <v>0</v>
      </c>
      <c r="I661" s="664">
        <v>0</v>
      </c>
      <c r="J661" s="664">
        <v>0</v>
      </c>
      <c r="K661" s="669">
        <v>-1</v>
      </c>
      <c r="L661" s="276"/>
    </row>
    <row r="662" s="508" customFormat="true" ht="15.95" customHeight="true" spans="1:12">
      <c r="A662" s="658">
        <v>21004</v>
      </c>
      <c r="B662" s="658"/>
      <c r="C662" s="657" t="s">
        <v>638</v>
      </c>
      <c r="D662" s="658"/>
      <c r="E662" s="658">
        <v>21004</v>
      </c>
      <c r="F662" s="658" t="s">
        <v>665</v>
      </c>
      <c r="G662" s="664">
        <v>217244.27311671</v>
      </c>
      <c r="H662" s="664">
        <v>268554.828965</v>
      </c>
      <c r="I662" s="664">
        <v>256008</v>
      </c>
      <c r="J662" s="664">
        <v>255118.12808</v>
      </c>
      <c r="K662" s="669">
        <v>0.17433764499257</v>
      </c>
      <c r="L662" s="670"/>
    </row>
    <row r="663" s="508" customFormat="true" ht="15.95" customHeight="true" spans="1:12">
      <c r="A663" s="658">
        <v>2100401</v>
      </c>
      <c r="B663" s="658"/>
      <c r="C663" s="658"/>
      <c r="D663" s="657" t="s">
        <v>666</v>
      </c>
      <c r="E663" s="658">
        <v>2100401</v>
      </c>
      <c r="F663" s="658" t="s">
        <v>667</v>
      </c>
      <c r="G663" s="664">
        <v>71766.0336229887</v>
      </c>
      <c r="H663" s="664">
        <v>70823.091762</v>
      </c>
      <c r="I663" s="664">
        <v>69710</v>
      </c>
      <c r="J663" s="664">
        <v>57493.460004</v>
      </c>
      <c r="K663" s="669">
        <v>-0.198876444725472</v>
      </c>
      <c r="L663" s="670"/>
    </row>
    <row r="664" s="508" customFormat="true" ht="15.95" customHeight="true" spans="1:12">
      <c r="A664" s="658">
        <v>2100402</v>
      </c>
      <c r="B664" s="658"/>
      <c r="C664" s="658"/>
      <c r="D664" s="657" t="s">
        <v>666</v>
      </c>
      <c r="E664" s="658">
        <v>2100402</v>
      </c>
      <c r="F664" s="658" t="s">
        <v>668</v>
      </c>
      <c r="G664" s="664">
        <v>5540.354244</v>
      </c>
      <c r="H664" s="664">
        <v>6122.06105</v>
      </c>
      <c r="I664" s="664">
        <v>6113</v>
      </c>
      <c r="J664" s="664">
        <v>5918.723276</v>
      </c>
      <c r="K664" s="669">
        <v>0.0682932923304968</v>
      </c>
      <c r="L664" s="670"/>
    </row>
    <row r="665" s="508" customFormat="true" ht="15.95" customHeight="true" spans="1:12">
      <c r="A665" s="658">
        <v>2100403</v>
      </c>
      <c r="B665" s="658"/>
      <c r="C665" s="658"/>
      <c r="D665" s="657" t="s">
        <v>666</v>
      </c>
      <c r="E665" s="658">
        <v>2100403</v>
      </c>
      <c r="F665" s="658" t="s">
        <v>669</v>
      </c>
      <c r="G665" s="664">
        <v>2062.388895</v>
      </c>
      <c r="H665" s="664">
        <v>5946</v>
      </c>
      <c r="I665" s="664">
        <v>3946</v>
      </c>
      <c r="J665" s="664">
        <v>4811.14</v>
      </c>
      <c r="K665" s="669">
        <v>1.33279960518794</v>
      </c>
      <c r="L665" s="276"/>
    </row>
    <row r="666" s="508" customFormat="true" ht="15.95" customHeight="true" spans="1:12">
      <c r="A666" s="658">
        <v>2100404</v>
      </c>
      <c r="B666" s="658"/>
      <c r="C666" s="658"/>
      <c r="D666" s="657" t="s">
        <v>666</v>
      </c>
      <c r="E666" s="658">
        <v>2100404</v>
      </c>
      <c r="F666" s="658" t="s">
        <v>670</v>
      </c>
      <c r="G666" s="664">
        <v>2410.8</v>
      </c>
      <c r="H666" s="664">
        <v>2148</v>
      </c>
      <c r="I666" s="664">
        <v>2148</v>
      </c>
      <c r="J666" s="664">
        <v>3025.25</v>
      </c>
      <c r="K666" s="669">
        <v>0.254873900779824</v>
      </c>
      <c r="L666" s="276"/>
    </row>
    <row r="667" s="508" customFormat="true" ht="15.95" customHeight="true" spans="1:12">
      <c r="A667" s="658">
        <v>2100405</v>
      </c>
      <c r="B667" s="658"/>
      <c r="C667" s="658"/>
      <c r="D667" s="657" t="s">
        <v>666</v>
      </c>
      <c r="E667" s="658">
        <v>2100405</v>
      </c>
      <c r="F667" s="658" t="s">
        <v>671</v>
      </c>
      <c r="G667" s="664">
        <v>19633.969473</v>
      </c>
      <c r="H667" s="664">
        <v>20143.957</v>
      </c>
      <c r="I667" s="664">
        <v>19987</v>
      </c>
      <c r="J667" s="664">
        <v>23888.357307</v>
      </c>
      <c r="K667" s="669">
        <v>0.216685059017255</v>
      </c>
      <c r="L667" s="276"/>
    </row>
    <row r="668" s="508" customFormat="true" ht="15.95" customHeight="true" spans="1:12">
      <c r="A668" s="658">
        <v>2100406</v>
      </c>
      <c r="B668" s="658"/>
      <c r="C668" s="658"/>
      <c r="D668" s="657" t="s">
        <v>666</v>
      </c>
      <c r="E668" s="658">
        <v>2100406</v>
      </c>
      <c r="F668" s="658" t="s">
        <v>672</v>
      </c>
      <c r="G668" s="664">
        <v>25243.153145773</v>
      </c>
      <c r="H668" s="664">
        <v>22253</v>
      </c>
      <c r="I668" s="664">
        <v>22083</v>
      </c>
      <c r="J668" s="664">
        <v>21742.32834</v>
      </c>
      <c r="K668" s="669">
        <v>-0.138684132903548</v>
      </c>
      <c r="L668" s="670"/>
    </row>
    <row r="669" s="508" customFormat="true" ht="15.95" customHeight="true" spans="1:12">
      <c r="A669" s="658">
        <v>2100407</v>
      </c>
      <c r="B669" s="658"/>
      <c r="C669" s="658"/>
      <c r="D669" s="657" t="s">
        <v>666</v>
      </c>
      <c r="E669" s="658">
        <v>2100407</v>
      </c>
      <c r="F669" s="658" t="s">
        <v>673</v>
      </c>
      <c r="G669" s="664">
        <v>1563.71024164943</v>
      </c>
      <c r="H669" s="664">
        <v>3133</v>
      </c>
      <c r="I669" s="664">
        <v>1133</v>
      </c>
      <c r="J669" s="664">
        <v>2000</v>
      </c>
      <c r="K669" s="669">
        <v>0.279009337363145</v>
      </c>
      <c r="L669" s="276"/>
    </row>
    <row r="670" s="508" customFormat="true" ht="15.95" customHeight="true" spans="1:12">
      <c r="A670" s="658">
        <v>2100408</v>
      </c>
      <c r="B670" s="658"/>
      <c r="C670" s="658"/>
      <c r="D670" s="657" t="s">
        <v>666</v>
      </c>
      <c r="E670" s="658">
        <v>2100408</v>
      </c>
      <c r="F670" s="658" t="s">
        <v>674</v>
      </c>
      <c r="G670" s="664">
        <v>37819.8294972989</v>
      </c>
      <c r="H670" s="664">
        <v>13805.662661</v>
      </c>
      <c r="I670" s="664">
        <v>9520</v>
      </c>
      <c r="J670" s="664">
        <v>33288.662661</v>
      </c>
      <c r="K670" s="669">
        <v>-0.119809287787046</v>
      </c>
      <c r="L670" s="670"/>
    </row>
    <row r="671" s="508" customFormat="true" ht="15.95" customHeight="true" spans="1:12">
      <c r="A671" s="658">
        <v>2100409</v>
      </c>
      <c r="B671" s="658"/>
      <c r="C671" s="658"/>
      <c r="D671" s="657" t="s">
        <v>666</v>
      </c>
      <c r="E671" s="658">
        <v>2100409</v>
      </c>
      <c r="F671" s="658" t="s">
        <v>675</v>
      </c>
      <c r="G671" s="664">
        <v>12714.624542</v>
      </c>
      <c r="H671" s="664">
        <v>11754.81955</v>
      </c>
      <c r="I671" s="664">
        <v>9910</v>
      </c>
      <c r="J671" s="664">
        <v>14667.81955</v>
      </c>
      <c r="K671" s="669">
        <v>0.153617985458245</v>
      </c>
      <c r="L671" s="670"/>
    </row>
    <row r="672" s="508" customFormat="true" ht="15.95" customHeight="true" spans="1:12">
      <c r="A672" s="658">
        <v>2100410</v>
      </c>
      <c r="B672" s="658"/>
      <c r="C672" s="658"/>
      <c r="D672" s="657" t="s">
        <v>666</v>
      </c>
      <c r="E672" s="658">
        <v>2100410</v>
      </c>
      <c r="F672" s="658" t="s">
        <v>676</v>
      </c>
      <c r="G672" s="664">
        <v>6751.9897</v>
      </c>
      <c r="H672" s="664">
        <v>84571.67</v>
      </c>
      <c r="I672" s="664">
        <v>84115</v>
      </c>
      <c r="J672" s="664">
        <v>51208.17</v>
      </c>
      <c r="K672" s="669">
        <v>6.58415996991228</v>
      </c>
      <c r="L672" s="276"/>
    </row>
    <row r="673" s="508" customFormat="true" ht="15.95" customHeight="true" spans="1:12">
      <c r="A673" s="658">
        <v>2100499</v>
      </c>
      <c r="B673" s="658"/>
      <c r="C673" s="658"/>
      <c r="D673" s="657" t="s">
        <v>666</v>
      </c>
      <c r="E673" s="658">
        <v>2100499</v>
      </c>
      <c r="F673" s="658" t="s">
        <v>677</v>
      </c>
      <c r="G673" s="664">
        <v>31737.419755</v>
      </c>
      <c r="H673" s="664">
        <v>27853.566942</v>
      </c>
      <c r="I673" s="664">
        <v>27343</v>
      </c>
      <c r="J673" s="664">
        <v>37074.216942</v>
      </c>
      <c r="K673" s="669">
        <v>0.168154728021304</v>
      </c>
      <c r="L673" s="670"/>
    </row>
    <row r="674" s="508" customFormat="true" ht="39.95" customHeight="true" spans="1:12">
      <c r="A674" s="658">
        <v>21006</v>
      </c>
      <c r="B674" s="658"/>
      <c r="C674" s="657" t="s">
        <v>638</v>
      </c>
      <c r="D674" s="658"/>
      <c r="E674" s="658">
        <v>21006</v>
      </c>
      <c r="F674" s="658" t="s">
        <v>678</v>
      </c>
      <c r="G674" s="664">
        <v>3063.421843</v>
      </c>
      <c r="H674" s="664">
        <v>2730.560197</v>
      </c>
      <c r="I674" s="664">
        <v>2579</v>
      </c>
      <c r="J674" s="664">
        <v>7393.477197</v>
      </c>
      <c r="K674" s="669">
        <v>1.41347015720159</v>
      </c>
      <c r="L674" s="276" t="s">
        <v>679</v>
      </c>
    </row>
    <row r="675" s="508" customFormat="true" ht="15.95" customHeight="true" spans="1:12">
      <c r="A675" s="658">
        <v>2100601</v>
      </c>
      <c r="B675" s="658"/>
      <c r="C675" s="658"/>
      <c r="D675" s="657" t="s">
        <v>680</v>
      </c>
      <c r="E675" s="658">
        <v>2100601</v>
      </c>
      <c r="F675" s="658" t="s">
        <v>681</v>
      </c>
      <c r="G675" s="664">
        <v>1593.171843</v>
      </c>
      <c r="H675" s="664">
        <v>1374.905497</v>
      </c>
      <c r="I675" s="664">
        <v>1231</v>
      </c>
      <c r="J675" s="664">
        <v>6061.822497</v>
      </c>
      <c r="K675" s="669">
        <v>2.80487674548991</v>
      </c>
      <c r="L675" s="276"/>
    </row>
    <row r="676" s="508" customFormat="true" ht="15.95" customHeight="true" spans="1:12">
      <c r="A676" s="658">
        <v>2100699</v>
      </c>
      <c r="B676" s="658"/>
      <c r="C676" s="658"/>
      <c r="D676" s="657" t="s">
        <v>680</v>
      </c>
      <c r="E676" s="658">
        <v>2100699</v>
      </c>
      <c r="F676" s="658" t="s">
        <v>682</v>
      </c>
      <c r="G676" s="664">
        <v>1470.25</v>
      </c>
      <c r="H676" s="664">
        <v>1355.6547</v>
      </c>
      <c r="I676" s="664">
        <v>1348</v>
      </c>
      <c r="J676" s="664">
        <v>1331.6547</v>
      </c>
      <c r="K676" s="669">
        <v>-0.094266485291617</v>
      </c>
      <c r="L676" s="670"/>
    </row>
    <row r="677" s="508" customFormat="true" ht="15.95" customHeight="true" spans="1:12">
      <c r="A677" s="658">
        <v>21007</v>
      </c>
      <c r="B677" s="658"/>
      <c r="C677" s="657" t="s">
        <v>638</v>
      </c>
      <c r="D677" s="658"/>
      <c r="E677" s="658">
        <v>21007</v>
      </c>
      <c r="F677" s="658" t="s">
        <v>683</v>
      </c>
      <c r="G677" s="664">
        <v>810.996172</v>
      </c>
      <c r="H677" s="664">
        <v>629</v>
      </c>
      <c r="I677" s="664">
        <v>629</v>
      </c>
      <c r="J677" s="664">
        <v>870.27558</v>
      </c>
      <c r="K677" s="669">
        <v>0.0730945595634698</v>
      </c>
      <c r="L677" s="670"/>
    </row>
    <row r="678" s="508" customFormat="true" ht="15.95" customHeight="true" spans="1:12">
      <c r="A678" s="658">
        <v>2100716</v>
      </c>
      <c r="B678" s="658"/>
      <c r="C678" s="658"/>
      <c r="D678" s="657" t="s">
        <v>684</v>
      </c>
      <c r="E678" s="658">
        <v>2100716</v>
      </c>
      <c r="F678" s="658" t="s">
        <v>685</v>
      </c>
      <c r="G678" s="664">
        <v>150.701172</v>
      </c>
      <c r="H678" s="664">
        <v>160</v>
      </c>
      <c r="I678" s="664">
        <v>160</v>
      </c>
      <c r="J678" s="664">
        <v>124.95058</v>
      </c>
      <c r="K678" s="669">
        <v>-0.170871876165635</v>
      </c>
      <c r="L678" s="670"/>
    </row>
    <row r="679" s="508" customFormat="true" ht="15.95" customHeight="true" spans="1:12">
      <c r="A679" s="658">
        <v>2100717</v>
      </c>
      <c r="B679" s="658"/>
      <c r="C679" s="658"/>
      <c r="D679" s="657" t="s">
        <v>684</v>
      </c>
      <c r="E679" s="658">
        <v>2100717</v>
      </c>
      <c r="F679" s="658" t="s">
        <v>686</v>
      </c>
      <c r="G679" s="664">
        <v>470.295</v>
      </c>
      <c r="H679" s="664">
        <v>469</v>
      </c>
      <c r="I679" s="664">
        <v>469</v>
      </c>
      <c r="J679" s="664">
        <v>459.325</v>
      </c>
      <c r="K679" s="669">
        <v>-0.0233257848797032</v>
      </c>
      <c r="L679" s="670"/>
    </row>
    <row r="680" s="508" customFormat="true" ht="15.95" customHeight="true" spans="1:12">
      <c r="A680" s="658">
        <v>2100799</v>
      </c>
      <c r="B680" s="658"/>
      <c r="C680" s="658"/>
      <c r="D680" s="657" t="s">
        <v>684</v>
      </c>
      <c r="E680" s="658">
        <v>2100799</v>
      </c>
      <c r="F680" s="658" t="s">
        <v>687</v>
      </c>
      <c r="G680" s="664">
        <v>190</v>
      </c>
      <c r="H680" s="664">
        <v>0</v>
      </c>
      <c r="I680" s="664">
        <v>0</v>
      </c>
      <c r="J680" s="664">
        <v>286</v>
      </c>
      <c r="K680" s="669">
        <v>0.505263157894737</v>
      </c>
      <c r="L680" s="276"/>
    </row>
    <row r="681" s="508" customFormat="true" ht="15.95" customHeight="true" spans="1:12">
      <c r="A681" s="658">
        <v>21011</v>
      </c>
      <c r="B681" s="658"/>
      <c r="C681" s="657" t="s">
        <v>638</v>
      </c>
      <c r="D681" s="658"/>
      <c r="E681" s="658">
        <v>21011</v>
      </c>
      <c r="F681" s="658" t="s">
        <v>688</v>
      </c>
      <c r="G681" s="664">
        <v>63753.411225</v>
      </c>
      <c r="H681" s="664">
        <v>62548</v>
      </c>
      <c r="I681" s="664">
        <v>62548</v>
      </c>
      <c r="J681" s="664">
        <v>69532.681053</v>
      </c>
      <c r="K681" s="669">
        <v>0.09065036234067</v>
      </c>
      <c r="L681" s="670"/>
    </row>
    <row r="682" s="508" customFormat="true" ht="15.95" customHeight="true" spans="1:12">
      <c r="A682" s="658">
        <v>2101101</v>
      </c>
      <c r="B682" s="658"/>
      <c r="C682" s="658"/>
      <c r="D682" s="657" t="s">
        <v>689</v>
      </c>
      <c r="E682" s="658">
        <v>2101101</v>
      </c>
      <c r="F682" s="658" t="s">
        <v>690</v>
      </c>
      <c r="G682" s="664">
        <v>23938.993945</v>
      </c>
      <c r="H682" s="664">
        <v>23349</v>
      </c>
      <c r="I682" s="664">
        <v>23349</v>
      </c>
      <c r="J682" s="664">
        <v>28148.669013</v>
      </c>
      <c r="K682" s="669">
        <v>0.175850124598877</v>
      </c>
      <c r="L682" s="670"/>
    </row>
    <row r="683" s="508" customFormat="true" ht="15.95" customHeight="true" spans="1:12">
      <c r="A683" s="658">
        <v>2101102</v>
      </c>
      <c r="B683" s="658"/>
      <c r="C683" s="658"/>
      <c r="D683" s="657" t="s">
        <v>689</v>
      </c>
      <c r="E683" s="658">
        <v>2101102</v>
      </c>
      <c r="F683" s="658" t="s">
        <v>691</v>
      </c>
      <c r="G683" s="664">
        <v>29321.62814</v>
      </c>
      <c r="H683" s="664">
        <v>28709</v>
      </c>
      <c r="I683" s="664">
        <v>28709</v>
      </c>
      <c r="J683" s="664">
        <v>29338.01204</v>
      </c>
      <c r="K683" s="669">
        <v>0.000558765015427302</v>
      </c>
      <c r="L683" s="670"/>
    </row>
    <row r="684" s="508" customFormat="true" ht="15.95" customHeight="true" spans="1:12">
      <c r="A684" s="658">
        <v>2101103</v>
      </c>
      <c r="B684" s="658"/>
      <c r="C684" s="658"/>
      <c r="D684" s="657" t="s">
        <v>689</v>
      </c>
      <c r="E684" s="658">
        <v>2101103</v>
      </c>
      <c r="F684" s="658" t="s">
        <v>692</v>
      </c>
      <c r="G684" s="664">
        <v>1000</v>
      </c>
      <c r="H684" s="664">
        <v>1000</v>
      </c>
      <c r="I684" s="664">
        <v>1000</v>
      </c>
      <c r="J684" s="664">
        <v>2653</v>
      </c>
      <c r="K684" s="669">
        <v>1.653</v>
      </c>
      <c r="L684" s="276"/>
    </row>
    <row r="685" s="508" customFormat="true" ht="15.95" customHeight="true" spans="1:12">
      <c r="A685" s="658">
        <v>2101199</v>
      </c>
      <c r="B685" s="658"/>
      <c r="C685" s="658"/>
      <c r="D685" s="657" t="s">
        <v>689</v>
      </c>
      <c r="E685" s="658">
        <v>2101199</v>
      </c>
      <c r="F685" s="658" t="s">
        <v>693</v>
      </c>
      <c r="G685" s="664">
        <v>9492.78914</v>
      </c>
      <c r="H685" s="664">
        <v>9490</v>
      </c>
      <c r="I685" s="664">
        <v>9490</v>
      </c>
      <c r="J685" s="664">
        <v>9393</v>
      </c>
      <c r="K685" s="669">
        <v>-0.0105120990815562</v>
      </c>
      <c r="L685" s="670"/>
    </row>
    <row r="686" s="508" customFormat="true" ht="15.95" customHeight="true" spans="1:12">
      <c r="A686" s="658">
        <v>21012</v>
      </c>
      <c r="B686" s="658"/>
      <c r="C686" s="657" t="s">
        <v>638</v>
      </c>
      <c r="D686" s="658"/>
      <c r="E686" s="658">
        <v>21012</v>
      </c>
      <c r="F686" s="658" t="s">
        <v>694</v>
      </c>
      <c r="G686" s="664">
        <v>253194.283054284</v>
      </c>
      <c r="H686" s="664">
        <v>299959</v>
      </c>
      <c r="I686" s="664">
        <v>299959</v>
      </c>
      <c r="J686" s="664">
        <v>273536</v>
      </c>
      <c r="K686" s="669">
        <v>0.0803403485273592</v>
      </c>
      <c r="L686" s="670"/>
    </row>
    <row r="687" s="508" customFormat="true" ht="15.95" customHeight="true" spans="1:12">
      <c r="A687" s="658">
        <v>2101201</v>
      </c>
      <c r="B687" s="658"/>
      <c r="C687" s="658"/>
      <c r="D687" s="657" t="s">
        <v>695</v>
      </c>
      <c r="E687" s="658">
        <v>2101201</v>
      </c>
      <c r="F687" s="658" t="s">
        <v>696</v>
      </c>
      <c r="G687" s="664">
        <v>0</v>
      </c>
      <c r="H687" s="664">
        <v>68404</v>
      </c>
      <c r="I687" s="664">
        <v>68404</v>
      </c>
      <c r="J687" s="664">
        <v>0</v>
      </c>
      <c r="K687" s="669" t="s">
        <v>71</v>
      </c>
      <c r="L687" s="670"/>
    </row>
    <row r="688" s="508" customFormat="true" ht="15.95" customHeight="true" spans="1:12">
      <c r="A688" s="658">
        <v>2101202</v>
      </c>
      <c r="B688" s="658"/>
      <c r="C688" s="658"/>
      <c r="D688" s="657" t="s">
        <v>695</v>
      </c>
      <c r="E688" s="658">
        <v>2101202</v>
      </c>
      <c r="F688" s="658" t="s">
        <v>697</v>
      </c>
      <c r="G688" s="664">
        <v>253192.931758284</v>
      </c>
      <c r="H688" s="664">
        <v>231555</v>
      </c>
      <c r="I688" s="664">
        <v>231555</v>
      </c>
      <c r="J688" s="664">
        <v>273536</v>
      </c>
      <c r="K688" s="669">
        <v>0.0803461143265127</v>
      </c>
      <c r="L688" s="670"/>
    </row>
    <row r="689" s="508" customFormat="true" ht="15.95" customHeight="true" spans="1:12">
      <c r="A689" s="658">
        <v>2101299</v>
      </c>
      <c r="B689" s="658"/>
      <c r="C689" s="658"/>
      <c r="D689" s="657" t="s">
        <v>695</v>
      </c>
      <c r="E689" s="658">
        <v>2101299</v>
      </c>
      <c r="F689" s="658" t="s">
        <v>698</v>
      </c>
      <c r="G689" s="664">
        <v>1.351296</v>
      </c>
      <c r="H689" s="664">
        <v>0</v>
      </c>
      <c r="I689" s="664">
        <v>0</v>
      </c>
      <c r="J689" s="664">
        <v>0</v>
      </c>
      <c r="K689" s="669">
        <v>-1</v>
      </c>
      <c r="L689" s="276"/>
    </row>
    <row r="690" s="508" customFormat="true" ht="15.95" customHeight="true" spans="1:12">
      <c r="A690" s="658">
        <v>21013</v>
      </c>
      <c r="B690" s="658"/>
      <c r="C690" s="657" t="s">
        <v>638</v>
      </c>
      <c r="D690" s="658"/>
      <c r="E690" s="658">
        <v>21013</v>
      </c>
      <c r="F690" s="658" t="s">
        <v>699</v>
      </c>
      <c r="G690" s="664">
        <v>1859</v>
      </c>
      <c r="H690" s="664">
        <v>1805</v>
      </c>
      <c r="I690" s="664">
        <v>1805</v>
      </c>
      <c r="J690" s="664">
        <v>2029</v>
      </c>
      <c r="K690" s="669">
        <v>0.0914470145239376</v>
      </c>
      <c r="L690" s="670"/>
    </row>
    <row r="691" s="508" customFormat="true" ht="15.95" customHeight="true" spans="1:12">
      <c r="A691" s="658">
        <v>2101301</v>
      </c>
      <c r="B691" s="658"/>
      <c r="C691" s="658"/>
      <c r="D691" s="657" t="s">
        <v>700</v>
      </c>
      <c r="E691" s="658">
        <v>2101301</v>
      </c>
      <c r="F691" s="658" t="s">
        <v>701</v>
      </c>
      <c r="G691" s="664">
        <v>449</v>
      </c>
      <c r="H691" s="664">
        <v>449</v>
      </c>
      <c r="I691" s="664">
        <v>449</v>
      </c>
      <c r="J691" s="664">
        <v>820</v>
      </c>
      <c r="K691" s="669">
        <v>0.826280623608018</v>
      </c>
      <c r="L691" s="276"/>
    </row>
    <row r="692" s="508" customFormat="true" ht="15.95" customHeight="true" spans="1:12">
      <c r="A692" s="658">
        <v>2101302</v>
      </c>
      <c r="B692" s="658"/>
      <c r="C692" s="658"/>
      <c r="D692" s="657" t="s">
        <v>700</v>
      </c>
      <c r="E692" s="658">
        <v>2101302</v>
      </c>
      <c r="F692" s="658" t="s">
        <v>702</v>
      </c>
      <c r="G692" s="664">
        <v>1410</v>
      </c>
      <c r="H692" s="664">
        <v>1356</v>
      </c>
      <c r="I692" s="664">
        <v>1356</v>
      </c>
      <c r="J692" s="664">
        <v>1209</v>
      </c>
      <c r="K692" s="669">
        <v>-0.142553191489362</v>
      </c>
      <c r="L692" s="670"/>
    </row>
    <row r="693" s="508" customFormat="true" ht="15.95" customHeight="true" spans="1:12">
      <c r="A693" s="658">
        <v>2101399</v>
      </c>
      <c r="B693" s="658"/>
      <c r="C693" s="658"/>
      <c r="D693" s="657" t="s">
        <v>700</v>
      </c>
      <c r="E693" s="658">
        <v>2101399</v>
      </c>
      <c r="F693" s="658" t="s">
        <v>703</v>
      </c>
      <c r="G693" s="664">
        <v>0</v>
      </c>
      <c r="H693" s="664">
        <v>0</v>
      </c>
      <c r="I693" s="664">
        <v>0</v>
      </c>
      <c r="J693" s="664">
        <v>0</v>
      </c>
      <c r="K693" s="669" t="s">
        <v>71</v>
      </c>
      <c r="L693" s="670"/>
    </row>
    <row r="694" s="508" customFormat="true" ht="39.95" customHeight="true" spans="1:12">
      <c r="A694" s="658">
        <v>21014</v>
      </c>
      <c r="B694" s="658"/>
      <c r="C694" s="657" t="s">
        <v>638</v>
      </c>
      <c r="D694" s="658"/>
      <c r="E694" s="658">
        <v>21014</v>
      </c>
      <c r="F694" s="658" t="s">
        <v>704</v>
      </c>
      <c r="G694" s="664">
        <v>250</v>
      </c>
      <c r="H694" s="664">
        <v>0</v>
      </c>
      <c r="I694" s="664">
        <v>0</v>
      </c>
      <c r="J694" s="664">
        <v>0</v>
      </c>
      <c r="K694" s="669">
        <v>-1</v>
      </c>
      <c r="L694" s="276" t="s">
        <v>705</v>
      </c>
    </row>
    <row r="695" s="508" customFormat="true" ht="15.95" customHeight="true" spans="1:12">
      <c r="A695" s="658">
        <v>2101401</v>
      </c>
      <c r="B695" s="658"/>
      <c r="C695" s="658"/>
      <c r="D695" s="657" t="s">
        <v>706</v>
      </c>
      <c r="E695" s="658">
        <v>2101401</v>
      </c>
      <c r="F695" s="658" t="s">
        <v>707</v>
      </c>
      <c r="G695" s="664">
        <v>250</v>
      </c>
      <c r="H695" s="664">
        <v>0</v>
      </c>
      <c r="I695" s="664">
        <v>0</v>
      </c>
      <c r="J695" s="664">
        <v>0</v>
      </c>
      <c r="K695" s="669">
        <v>-1</v>
      </c>
      <c r="L695" s="276"/>
    </row>
    <row r="696" s="508" customFormat="true" ht="15.95" customHeight="true" spans="1:12">
      <c r="A696" s="658">
        <v>2101499</v>
      </c>
      <c r="B696" s="658"/>
      <c r="C696" s="658"/>
      <c r="D696" s="657" t="s">
        <v>706</v>
      </c>
      <c r="E696" s="658">
        <v>2101499</v>
      </c>
      <c r="F696" s="658" t="s">
        <v>708</v>
      </c>
      <c r="G696" s="664">
        <v>0</v>
      </c>
      <c r="H696" s="664">
        <v>0</v>
      </c>
      <c r="I696" s="664">
        <v>0</v>
      </c>
      <c r="J696" s="664">
        <v>0</v>
      </c>
      <c r="K696" s="669" t="s">
        <v>71</v>
      </c>
      <c r="L696" s="670"/>
    </row>
    <row r="697" s="508" customFormat="true" ht="15.95" customHeight="true" spans="1:12">
      <c r="A697" s="658">
        <v>21015</v>
      </c>
      <c r="B697" s="658"/>
      <c r="C697" s="657" t="s">
        <v>638</v>
      </c>
      <c r="D697" s="658"/>
      <c r="E697" s="658">
        <v>21015</v>
      </c>
      <c r="F697" s="658" t="s">
        <v>709</v>
      </c>
      <c r="G697" s="664">
        <v>26537.540216</v>
      </c>
      <c r="H697" s="664">
        <v>22392.697879</v>
      </c>
      <c r="I697" s="664">
        <v>19528</v>
      </c>
      <c r="J697" s="664">
        <v>31350.326374</v>
      </c>
      <c r="K697" s="669">
        <v>0.181357658578253</v>
      </c>
      <c r="L697" s="670"/>
    </row>
    <row r="698" s="508" customFormat="true" ht="15.95" customHeight="true" spans="1:12">
      <c r="A698" s="658">
        <v>2101501</v>
      </c>
      <c r="B698" s="658"/>
      <c r="C698" s="658"/>
      <c r="D698" s="657" t="s">
        <v>710</v>
      </c>
      <c r="E698" s="658">
        <v>2101501</v>
      </c>
      <c r="F698" s="658" t="s">
        <v>54</v>
      </c>
      <c r="G698" s="664">
        <v>8433.562076</v>
      </c>
      <c r="H698" s="664">
        <v>8457.592779</v>
      </c>
      <c r="I698" s="664">
        <v>7719</v>
      </c>
      <c r="J698" s="664">
        <v>13653.317274</v>
      </c>
      <c r="K698" s="669">
        <v>0.618926516572901</v>
      </c>
      <c r="L698" s="276"/>
    </row>
    <row r="699" s="508" customFormat="true" ht="15.95" customHeight="true" spans="1:12">
      <c r="A699" s="658">
        <v>2101502</v>
      </c>
      <c r="B699" s="658"/>
      <c r="C699" s="658"/>
      <c r="D699" s="657" t="s">
        <v>710</v>
      </c>
      <c r="E699" s="658">
        <v>2101502</v>
      </c>
      <c r="F699" s="658" t="s">
        <v>55</v>
      </c>
      <c r="G699" s="664">
        <v>0</v>
      </c>
      <c r="H699" s="664">
        <v>0</v>
      </c>
      <c r="I699" s="664">
        <v>0</v>
      </c>
      <c r="J699" s="664">
        <v>0</v>
      </c>
      <c r="K699" s="669" t="s">
        <v>71</v>
      </c>
      <c r="L699" s="670"/>
    </row>
    <row r="700" s="508" customFormat="true" ht="15.95" customHeight="true" spans="1:12">
      <c r="A700" s="658">
        <v>2101503</v>
      </c>
      <c r="B700" s="658"/>
      <c r="C700" s="658"/>
      <c r="D700" s="657" t="s">
        <v>710</v>
      </c>
      <c r="E700" s="658">
        <v>2101503</v>
      </c>
      <c r="F700" s="658" t="s">
        <v>56</v>
      </c>
      <c r="G700" s="664">
        <v>0</v>
      </c>
      <c r="H700" s="664">
        <v>0</v>
      </c>
      <c r="I700" s="664">
        <v>0</v>
      </c>
      <c r="J700" s="664">
        <v>0</v>
      </c>
      <c r="K700" s="669" t="s">
        <v>71</v>
      </c>
      <c r="L700" s="670"/>
    </row>
    <row r="701" s="508" customFormat="true" ht="15.95" customHeight="true" spans="1:12">
      <c r="A701" s="658">
        <v>2101504</v>
      </c>
      <c r="B701" s="658"/>
      <c r="C701" s="658"/>
      <c r="D701" s="657" t="s">
        <v>710</v>
      </c>
      <c r="E701" s="658">
        <v>2101504</v>
      </c>
      <c r="F701" s="658" t="s">
        <v>104</v>
      </c>
      <c r="G701" s="664">
        <v>440.88</v>
      </c>
      <c r="H701" s="664">
        <v>1914.11</v>
      </c>
      <c r="I701" s="664">
        <v>699</v>
      </c>
      <c r="J701" s="664">
        <v>2135.11</v>
      </c>
      <c r="K701" s="669">
        <v>3.84283705316639</v>
      </c>
      <c r="L701" s="276"/>
    </row>
    <row r="702" s="508" customFormat="true" ht="15.95" customHeight="true" spans="1:12">
      <c r="A702" s="658">
        <v>2101505</v>
      </c>
      <c r="B702" s="658"/>
      <c r="C702" s="658"/>
      <c r="D702" s="657" t="s">
        <v>710</v>
      </c>
      <c r="E702" s="658">
        <v>2101505</v>
      </c>
      <c r="F702" s="658" t="s">
        <v>711</v>
      </c>
      <c r="G702" s="664">
        <v>5009.3854</v>
      </c>
      <c r="H702" s="664">
        <v>1562</v>
      </c>
      <c r="I702" s="664">
        <v>1538</v>
      </c>
      <c r="J702" s="664">
        <v>3253.184</v>
      </c>
      <c r="K702" s="669">
        <v>-0.350582209146855</v>
      </c>
      <c r="L702" s="276"/>
    </row>
    <row r="703" s="508" customFormat="true" ht="15.95" customHeight="true" spans="1:12">
      <c r="A703" s="658">
        <v>2101506</v>
      </c>
      <c r="B703" s="658"/>
      <c r="C703" s="658"/>
      <c r="D703" s="657" t="s">
        <v>710</v>
      </c>
      <c r="E703" s="658">
        <v>2101506</v>
      </c>
      <c r="F703" s="658" t="s">
        <v>712</v>
      </c>
      <c r="G703" s="664">
        <v>4782.337067</v>
      </c>
      <c r="H703" s="664">
        <v>4820.9951</v>
      </c>
      <c r="I703" s="664">
        <v>3934</v>
      </c>
      <c r="J703" s="664">
        <v>4623.7151</v>
      </c>
      <c r="K703" s="669">
        <v>-0.0331682950778511</v>
      </c>
      <c r="L703" s="670"/>
    </row>
    <row r="704" s="508" customFormat="true" ht="15.95" customHeight="true" spans="1:12">
      <c r="A704" s="658">
        <v>2101550</v>
      </c>
      <c r="B704" s="658"/>
      <c r="C704" s="658"/>
      <c r="D704" s="657" t="s">
        <v>710</v>
      </c>
      <c r="E704" s="658">
        <v>2101550</v>
      </c>
      <c r="F704" s="658" t="s">
        <v>63</v>
      </c>
      <c r="G704" s="664">
        <v>4146.035673</v>
      </c>
      <c r="H704" s="664">
        <v>4813</v>
      </c>
      <c r="I704" s="664">
        <v>4813</v>
      </c>
      <c r="J704" s="664">
        <v>0</v>
      </c>
      <c r="K704" s="669">
        <v>-1</v>
      </c>
      <c r="L704" s="276"/>
    </row>
    <row r="705" s="508" customFormat="true" ht="15.95" customHeight="true" spans="1:12">
      <c r="A705" s="658">
        <v>2101599</v>
      </c>
      <c r="B705" s="658"/>
      <c r="C705" s="658"/>
      <c r="D705" s="657" t="s">
        <v>710</v>
      </c>
      <c r="E705" s="658">
        <v>2101599</v>
      </c>
      <c r="F705" s="658" t="s">
        <v>713</v>
      </c>
      <c r="G705" s="664">
        <v>3725.34</v>
      </c>
      <c r="H705" s="664">
        <v>825</v>
      </c>
      <c r="I705" s="664">
        <v>825</v>
      </c>
      <c r="J705" s="664">
        <v>7685</v>
      </c>
      <c r="K705" s="669">
        <v>1.06289895687374</v>
      </c>
      <c r="L705" s="276"/>
    </row>
    <row r="706" s="508" customFormat="true" ht="15.95" customHeight="true" spans="1:12">
      <c r="A706" s="658">
        <v>21016</v>
      </c>
      <c r="B706" s="658"/>
      <c r="C706" s="657" t="s">
        <v>638</v>
      </c>
      <c r="D706" s="658"/>
      <c r="E706" s="658">
        <v>21016</v>
      </c>
      <c r="F706" s="658" t="s">
        <v>714</v>
      </c>
      <c r="G706" s="664">
        <v>566.245</v>
      </c>
      <c r="H706" s="664">
        <v>422</v>
      </c>
      <c r="I706" s="664">
        <v>422</v>
      </c>
      <c r="J706" s="664">
        <v>506.35</v>
      </c>
      <c r="K706" s="669">
        <v>-0.105775768439456</v>
      </c>
      <c r="L706" s="670"/>
    </row>
    <row r="707" s="508" customFormat="true" ht="15.95" customHeight="true" spans="1:12">
      <c r="A707" s="658">
        <v>2101601</v>
      </c>
      <c r="B707" s="658"/>
      <c r="C707" s="658"/>
      <c r="D707" s="657" t="s">
        <v>715</v>
      </c>
      <c r="E707" s="658">
        <v>2101601</v>
      </c>
      <c r="F707" s="658" t="s">
        <v>716</v>
      </c>
      <c r="G707" s="664">
        <v>566</v>
      </c>
      <c r="H707" s="664">
        <v>422</v>
      </c>
      <c r="I707" s="664">
        <v>422</v>
      </c>
      <c r="J707" s="664">
        <v>506.35</v>
      </c>
      <c r="K707" s="669">
        <v>-0.105388692579505</v>
      </c>
      <c r="L707" s="670"/>
    </row>
    <row r="708" s="508" customFormat="true" ht="39.95" customHeight="true" spans="1:12">
      <c r="A708" s="658">
        <v>21099</v>
      </c>
      <c r="B708" s="658"/>
      <c r="C708" s="657" t="s">
        <v>638</v>
      </c>
      <c r="D708" s="658"/>
      <c r="E708" s="658">
        <v>21099</v>
      </c>
      <c r="F708" s="658" t="s">
        <v>717</v>
      </c>
      <c r="G708" s="664">
        <v>348255.74472</v>
      </c>
      <c r="H708" s="664">
        <v>735065.579147</v>
      </c>
      <c r="I708" s="664">
        <v>722533</v>
      </c>
      <c r="J708" s="664">
        <v>500692.541929</v>
      </c>
      <c r="K708" s="669">
        <v>0.43771509736777</v>
      </c>
      <c r="L708" s="276" t="s">
        <v>718</v>
      </c>
    </row>
    <row r="709" s="508" customFormat="true" ht="15.95" customHeight="true" spans="1:12">
      <c r="A709" s="658">
        <v>2109999</v>
      </c>
      <c r="B709" s="658"/>
      <c r="C709" s="658"/>
      <c r="D709" s="657" t="s">
        <v>719</v>
      </c>
      <c r="E709" s="658">
        <v>2109999</v>
      </c>
      <c r="F709" s="658" t="s">
        <v>720</v>
      </c>
      <c r="G709" s="664">
        <v>348255.74472</v>
      </c>
      <c r="H709" s="664">
        <v>735065.579147</v>
      </c>
      <c r="I709" s="664">
        <v>722533</v>
      </c>
      <c r="J709" s="664">
        <v>500692.541929</v>
      </c>
      <c r="K709" s="669">
        <v>0.43771509736777</v>
      </c>
      <c r="L709" s="276"/>
    </row>
    <row r="710" s="508" customFormat="true" ht="15.95" customHeight="true" spans="1:12">
      <c r="A710" s="671">
        <v>211</v>
      </c>
      <c r="B710" s="671"/>
      <c r="C710" s="671"/>
      <c r="D710" s="671"/>
      <c r="E710" s="658">
        <v>211</v>
      </c>
      <c r="F710" s="658" t="s">
        <v>721</v>
      </c>
      <c r="G710" s="664">
        <v>1584678.95884579</v>
      </c>
      <c r="H710" s="664">
        <v>1321194.987515</v>
      </c>
      <c r="I710" s="664">
        <v>1316557</v>
      </c>
      <c r="J710" s="664">
        <v>1612754.318668</v>
      </c>
      <c r="K710" s="669">
        <v>0.0177167492920199</v>
      </c>
      <c r="L710" s="670"/>
    </row>
    <row r="711" s="508" customFormat="true" ht="15.95" customHeight="true" spans="1:12">
      <c r="A711" s="658">
        <v>21101</v>
      </c>
      <c r="B711" s="658"/>
      <c r="C711" s="657" t="s">
        <v>722</v>
      </c>
      <c r="D711" s="658"/>
      <c r="E711" s="658">
        <v>21101</v>
      </c>
      <c r="F711" s="658" t="s">
        <v>723</v>
      </c>
      <c r="G711" s="664">
        <v>61586.791978</v>
      </c>
      <c r="H711" s="664">
        <v>63943</v>
      </c>
      <c r="I711" s="664">
        <v>63943</v>
      </c>
      <c r="J711" s="664">
        <v>61508.701371</v>
      </c>
      <c r="K711" s="669">
        <v>-0.0012679765334733</v>
      </c>
      <c r="L711" s="670"/>
    </row>
    <row r="712" s="508" customFormat="true" ht="15.95" customHeight="true" spans="1:12">
      <c r="A712" s="658">
        <v>2110101</v>
      </c>
      <c r="B712" s="658"/>
      <c r="C712" s="658"/>
      <c r="D712" s="657" t="s">
        <v>724</v>
      </c>
      <c r="E712" s="658">
        <v>2110101</v>
      </c>
      <c r="F712" s="658" t="s">
        <v>54</v>
      </c>
      <c r="G712" s="664">
        <v>14754.503761</v>
      </c>
      <c r="H712" s="664">
        <v>14156</v>
      </c>
      <c r="I712" s="664">
        <v>14156</v>
      </c>
      <c r="J712" s="664">
        <v>16075.074873</v>
      </c>
      <c r="K712" s="669">
        <v>0.0895029160852304</v>
      </c>
      <c r="L712" s="670"/>
    </row>
    <row r="713" s="508" customFormat="true" ht="15.95" customHeight="true" spans="1:12">
      <c r="A713" s="658">
        <v>2110102</v>
      </c>
      <c r="B713" s="658"/>
      <c r="C713" s="658"/>
      <c r="D713" s="657" t="s">
        <v>724</v>
      </c>
      <c r="E713" s="658">
        <v>2110102</v>
      </c>
      <c r="F713" s="658" t="s">
        <v>55</v>
      </c>
      <c r="G713" s="664">
        <v>18143.906334</v>
      </c>
      <c r="H713" s="664">
        <v>20256</v>
      </c>
      <c r="I713" s="664">
        <v>20256</v>
      </c>
      <c r="J713" s="664">
        <v>12737.111481</v>
      </c>
      <c r="K713" s="669">
        <v>-0.297995081845642</v>
      </c>
      <c r="L713" s="276"/>
    </row>
    <row r="714" s="508" customFormat="true" ht="15.95" customHeight="true" spans="1:12">
      <c r="A714" s="658">
        <v>2110103</v>
      </c>
      <c r="B714" s="658"/>
      <c r="C714" s="658"/>
      <c r="D714" s="657" t="s">
        <v>724</v>
      </c>
      <c r="E714" s="658">
        <v>2110103</v>
      </c>
      <c r="F714" s="658" t="s">
        <v>56</v>
      </c>
      <c r="G714" s="664">
        <v>0</v>
      </c>
      <c r="H714" s="664">
        <v>0</v>
      </c>
      <c r="I714" s="664">
        <v>0</v>
      </c>
      <c r="J714" s="664">
        <v>0</v>
      </c>
      <c r="K714" s="669" t="s">
        <v>71</v>
      </c>
      <c r="L714" s="670"/>
    </row>
    <row r="715" s="508" customFormat="true" ht="15.95" customHeight="true" spans="1:12">
      <c r="A715" s="658">
        <v>2110104</v>
      </c>
      <c r="B715" s="658"/>
      <c r="C715" s="658"/>
      <c r="D715" s="657" t="s">
        <v>724</v>
      </c>
      <c r="E715" s="658">
        <v>2110104</v>
      </c>
      <c r="F715" s="658" t="s">
        <v>725</v>
      </c>
      <c r="G715" s="664">
        <v>1253.5535</v>
      </c>
      <c r="H715" s="664">
        <v>1337</v>
      </c>
      <c r="I715" s="664">
        <v>1337</v>
      </c>
      <c r="J715" s="664">
        <v>977.25</v>
      </c>
      <c r="K715" s="669">
        <v>-0.220416200824297</v>
      </c>
      <c r="L715" s="276"/>
    </row>
    <row r="716" s="508" customFormat="true" ht="15.95" customHeight="true" spans="1:12">
      <c r="A716" s="658">
        <v>2110105</v>
      </c>
      <c r="B716" s="658"/>
      <c r="C716" s="658"/>
      <c r="D716" s="657" t="s">
        <v>724</v>
      </c>
      <c r="E716" s="658">
        <v>2110105</v>
      </c>
      <c r="F716" s="658" t="s">
        <v>726</v>
      </c>
      <c r="G716" s="664">
        <v>10048.17225</v>
      </c>
      <c r="H716" s="664">
        <v>9931</v>
      </c>
      <c r="I716" s="664">
        <v>9931</v>
      </c>
      <c r="J716" s="664">
        <v>3031.0188</v>
      </c>
      <c r="K716" s="669">
        <v>-0.698351229996082</v>
      </c>
      <c r="L716" s="276"/>
    </row>
    <row r="717" s="508" customFormat="true" ht="15.95" customHeight="true" spans="1:12">
      <c r="A717" s="658">
        <v>2110106</v>
      </c>
      <c r="B717" s="658"/>
      <c r="C717" s="658"/>
      <c r="D717" s="657" t="s">
        <v>724</v>
      </c>
      <c r="E717" s="658">
        <v>2110106</v>
      </c>
      <c r="F717" s="658" t="s">
        <v>727</v>
      </c>
      <c r="G717" s="664">
        <v>0</v>
      </c>
      <c r="H717" s="664">
        <v>0</v>
      </c>
      <c r="I717" s="664">
        <v>0</v>
      </c>
      <c r="J717" s="664">
        <v>0</v>
      </c>
      <c r="K717" s="669" t="s">
        <v>71</v>
      </c>
      <c r="L717" s="670"/>
    </row>
    <row r="718" s="508" customFormat="true" ht="15.95" customHeight="true" spans="1:12">
      <c r="A718" s="658">
        <v>2110107</v>
      </c>
      <c r="B718" s="658"/>
      <c r="C718" s="658"/>
      <c r="D718" s="657" t="s">
        <v>724</v>
      </c>
      <c r="E718" s="658">
        <v>2110107</v>
      </c>
      <c r="F718" s="658" t="s">
        <v>728</v>
      </c>
      <c r="G718" s="664">
        <v>0</v>
      </c>
      <c r="H718" s="664">
        <v>0</v>
      </c>
      <c r="I718" s="664">
        <v>0</v>
      </c>
      <c r="J718" s="664">
        <v>1805.51</v>
      </c>
      <c r="K718" s="669" t="s">
        <v>71</v>
      </c>
      <c r="L718" s="670"/>
    </row>
    <row r="719" s="508" customFormat="true" ht="15.95" customHeight="true" spans="1:12">
      <c r="A719" s="658">
        <v>2110108</v>
      </c>
      <c r="B719" s="658"/>
      <c r="C719" s="658"/>
      <c r="D719" s="657" t="s">
        <v>724</v>
      </c>
      <c r="E719" s="658">
        <v>2110108</v>
      </c>
      <c r="F719" s="658" t="s">
        <v>729</v>
      </c>
      <c r="G719" s="664">
        <v>4048.4878</v>
      </c>
      <c r="H719" s="664">
        <v>3596</v>
      </c>
      <c r="I719" s="664">
        <v>3596</v>
      </c>
      <c r="J719" s="664">
        <v>2678.57952</v>
      </c>
      <c r="K719" s="669">
        <v>-0.338375301513815</v>
      </c>
      <c r="L719" s="276"/>
    </row>
    <row r="720" s="508" customFormat="true" ht="15.95" customHeight="true" spans="1:12">
      <c r="A720" s="658">
        <v>2110199</v>
      </c>
      <c r="B720" s="658"/>
      <c r="C720" s="658"/>
      <c r="D720" s="657" t="s">
        <v>724</v>
      </c>
      <c r="E720" s="658">
        <v>2110199</v>
      </c>
      <c r="F720" s="658" t="s">
        <v>730</v>
      </c>
      <c r="G720" s="664">
        <v>13338.168333</v>
      </c>
      <c r="H720" s="664">
        <v>14667</v>
      </c>
      <c r="I720" s="664">
        <v>14667</v>
      </c>
      <c r="J720" s="664">
        <v>24204.156697</v>
      </c>
      <c r="K720" s="669">
        <v>0.814653713517502</v>
      </c>
      <c r="L720" s="276"/>
    </row>
    <row r="721" s="508" customFormat="true" ht="39.95" customHeight="true" spans="1:12">
      <c r="A721" s="658">
        <v>21102</v>
      </c>
      <c r="B721" s="658"/>
      <c r="C721" s="657" t="s">
        <v>722</v>
      </c>
      <c r="D721" s="658"/>
      <c r="E721" s="658">
        <v>21102</v>
      </c>
      <c r="F721" s="658" t="s">
        <v>731</v>
      </c>
      <c r="G721" s="664">
        <v>32761.4198633687</v>
      </c>
      <c r="H721" s="664">
        <v>27629</v>
      </c>
      <c r="I721" s="664">
        <v>27029</v>
      </c>
      <c r="J721" s="664">
        <v>19567.426842</v>
      </c>
      <c r="K721" s="669">
        <v>-0.402729584871296</v>
      </c>
      <c r="L721" s="276" t="s">
        <v>732</v>
      </c>
    </row>
    <row r="722" s="508" customFormat="true" ht="15.95" customHeight="true" spans="1:12">
      <c r="A722" s="658">
        <v>2110203</v>
      </c>
      <c r="B722" s="658"/>
      <c r="C722" s="658"/>
      <c r="D722" s="657" t="s">
        <v>733</v>
      </c>
      <c r="E722" s="658">
        <v>2110203</v>
      </c>
      <c r="F722" s="658" t="s">
        <v>734</v>
      </c>
      <c r="G722" s="664">
        <v>2535.898582</v>
      </c>
      <c r="H722" s="664">
        <v>1832</v>
      </c>
      <c r="I722" s="664">
        <v>1832</v>
      </c>
      <c r="J722" s="664">
        <v>632.555</v>
      </c>
      <c r="K722" s="669">
        <v>-0.750559819509375</v>
      </c>
      <c r="L722" s="276"/>
    </row>
    <row r="723" s="508" customFormat="true" ht="15.95" customHeight="true" spans="1:12">
      <c r="A723" s="658">
        <v>2110204</v>
      </c>
      <c r="B723" s="658"/>
      <c r="C723" s="658"/>
      <c r="D723" s="657" t="s">
        <v>733</v>
      </c>
      <c r="E723" s="658">
        <v>2110204</v>
      </c>
      <c r="F723" s="658" t="s">
        <v>735</v>
      </c>
      <c r="G723" s="664">
        <v>0</v>
      </c>
      <c r="H723" s="664">
        <v>0</v>
      </c>
      <c r="I723" s="664">
        <v>0</v>
      </c>
      <c r="J723" s="664">
        <v>0</v>
      </c>
      <c r="K723" s="669" t="s">
        <v>71</v>
      </c>
      <c r="L723" s="670"/>
    </row>
    <row r="724" s="508" customFormat="true" ht="15.95" customHeight="true" spans="1:12">
      <c r="A724" s="658">
        <v>2110299</v>
      </c>
      <c r="B724" s="658"/>
      <c r="C724" s="658"/>
      <c r="D724" s="657" t="s">
        <v>733</v>
      </c>
      <c r="E724" s="658">
        <v>2110299</v>
      </c>
      <c r="F724" s="658" t="s">
        <v>736</v>
      </c>
      <c r="G724" s="664">
        <v>30225.5212813687</v>
      </c>
      <c r="H724" s="664">
        <v>25797</v>
      </c>
      <c r="I724" s="664">
        <v>25197</v>
      </c>
      <c r="J724" s="664">
        <v>18934.871842</v>
      </c>
      <c r="K724" s="669">
        <v>-0.373546888877922</v>
      </c>
      <c r="L724" s="276"/>
    </row>
    <row r="725" s="508" customFormat="true" ht="15.95" customHeight="true" spans="1:12">
      <c r="A725" s="658">
        <v>21103</v>
      </c>
      <c r="B725" s="658"/>
      <c r="C725" s="657" t="s">
        <v>722</v>
      </c>
      <c r="D725" s="658"/>
      <c r="E725" s="658">
        <v>21103</v>
      </c>
      <c r="F725" s="658" t="s">
        <v>737</v>
      </c>
      <c r="G725" s="664">
        <v>340139.307110679</v>
      </c>
      <c r="H725" s="664">
        <v>308045.457027</v>
      </c>
      <c r="I725" s="664">
        <v>306618</v>
      </c>
      <c r="J725" s="664">
        <v>299261.794495</v>
      </c>
      <c r="K725" s="669">
        <v>-0.120178737832196</v>
      </c>
      <c r="L725" s="670"/>
    </row>
    <row r="726" s="508" customFormat="true" ht="15.95" customHeight="true" spans="1:12">
      <c r="A726" s="658">
        <v>2110301</v>
      </c>
      <c r="B726" s="658"/>
      <c r="C726" s="658"/>
      <c r="D726" s="657" t="s">
        <v>738</v>
      </c>
      <c r="E726" s="658">
        <v>2110301</v>
      </c>
      <c r="F726" s="658" t="s">
        <v>739</v>
      </c>
      <c r="G726" s="664">
        <v>10087</v>
      </c>
      <c r="H726" s="664">
        <v>1638</v>
      </c>
      <c r="I726" s="664">
        <v>1638</v>
      </c>
      <c r="J726" s="664">
        <v>8070.4763</v>
      </c>
      <c r="K726" s="669">
        <v>-0.199913125805492</v>
      </c>
      <c r="L726" s="670"/>
    </row>
    <row r="727" s="508" customFormat="true" ht="15.95" customHeight="true" spans="1:12">
      <c r="A727" s="658">
        <v>2110302</v>
      </c>
      <c r="B727" s="658"/>
      <c r="C727" s="658"/>
      <c r="D727" s="657" t="s">
        <v>738</v>
      </c>
      <c r="E727" s="658">
        <v>2110302</v>
      </c>
      <c r="F727" s="658" t="s">
        <v>740</v>
      </c>
      <c r="G727" s="664">
        <v>277716.437946082</v>
      </c>
      <c r="H727" s="664">
        <v>251106.16842</v>
      </c>
      <c r="I727" s="664">
        <v>250602</v>
      </c>
      <c r="J727" s="664">
        <v>253631.384191</v>
      </c>
      <c r="K727" s="669">
        <v>-0.0867253445032233</v>
      </c>
      <c r="L727" s="670"/>
    </row>
    <row r="728" s="508" customFormat="true" ht="15.95" customHeight="true" spans="1:12">
      <c r="A728" s="658">
        <v>2110303</v>
      </c>
      <c r="B728" s="658"/>
      <c r="C728" s="658"/>
      <c r="D728" s="657" t="s">
        <v>738</v>
      </c>
      <c r="E728" s="658">
        <v>2110303</v>
      </c>
      <c r="F728" s="658" t="s">
        <v>741</v>
      </c>
      <c r="G728" s="664">
        <v>0</v>
      </c>
      <c r="H728" s="664">
        <v>0</v>
      </c>
      <c r="I728" s="664">
        <v>0</v>
      </c>
      <c r="J728" s="664">
        <v>0</v>
      </c>
      <c r="K728" s="669" t="s">
        <v>71</v>
      </c>
      <c r="L728" s="670"/>
    </row>
    <row r="729" s="508" customFormat="true" ht="15.95" customHeight="true" spans="1:12">
      <c r="A729" s="658">
        <v>2110304</v>
      </c>
      <c r="B729" s="658"/>
      <c r="C729" s="658"/>
      <c r="D729" s="657" t="s">
        <v>738</v>
      </c>
      <c r="E729" s="658">
        <v>2110304</v>
      </c>
      <c r="F729" s="658" t="s">
        <v>742</v>
      </c>
      <c r="G729" s="664">
        <v>22797.5551285967</v>
      </c>
      <c r="H729" s="664">
        <v>16859.778607</v>
      </c>
      <c r="I729" s="664">
        <v>16351</v>
      </c>
      <c r="J729" s="664">
        <v>17953.303807</v>
      </c>
      <c r="K729" s="669">
        <v>-0.212489948780525</v>
      </c>
      <c r="L729" s="276"/>
    </row>
    <row r="730" s="508" customFormat="true" ht="15.95" customHeight="true" spans="1:12">
      <c r="A730" s="658">
        <v>2110305</v>
      </c>
      <c r="B730" s="658"/>
      <c r="C730" s="658"/>
      <c r="D730" s="657" t="s">
        <v>738</v>
      </c>
      <c r="E730" s="658">
        <v>2110305</v>
      </c>
      <c r="F730" s="658" t="s">
        <v>743</v>
      </c>
      <c r="G730" s="664">
        <v>0</v>
      </c>
      <c r="H730" s="664">
        <v>0</v>
      </c>
      <c r="I730" s="664">
        <v>0</v>
      </c>
      <c r="J730" s="664">
        <v>0</v>
      </c>
      <c r="K730" s="669" t="s">
        <v>71</v>
      </c>
      <c r="L730" s="670"/>
    </row>
    <row r="731" s="508" customFormat="true" ht="15.95" customHeight="true" spans="1:12">
      <c r="A731" s="658">
        <v>2110306</v>
      </c>
      <c r="B731" s="658"/>
      <c r="C731" s="658"/>
      <c r="D731" s="657" t="s">
        <v>738</v>
      </c>
      <c r="E731" s="658">
        <v>2110306</v>
      </c>
      <c r="F731" s="658" t="s">
        <v>744</v>
      </c>
      <c r="G731" s="664">
        <v>0</v>
      </c>
      <c r="H731" s="664">
        <v>0</v>
      </c>
      <c r="I731" s="664">
        <v>0</v>
      </c>
      <c r="J731" s="664">
        <v>0</v>
      </c>
      <c r="K731" s="669" t="s">
        <v>71</v>
      </c>
      <c r="L731" s="670"/>
    </row>
    <row r="732" s="508" customFormat="true" ht="15.95" customHeight="true" spans="1:12">
      <c r="A732" s="658">
        <v>2110307</v>
      </c>
      <c r="B732" s="658"/>
      <c r="C732" s="658"/>
      <c r="D732" s="657" t="s">
        <v>738</v>
      </c>
      <c r="E732" s="658">
        <v>2110307</v>
      </c>
      <c r="F732" s="658" t="s">
        <v>745</v>
      </c>
      <c r="G732" s="664">
        <v>0</v>
      </c>
      <c r="H732" s="664">
        <v>0</v>
      </c>
      <c r="I732" s="664">
        <v>0</v>
      </c>
      <c r="J732" s="664">
        <v>0</v>
      </c>
      <c r="K732" s="669" t="s">
        <v>71</v>
      </c>
      <c r="L732" s="670"/>
    </row>
    <row r="733" s="508" customFormat="true" ht="15.95" customHeight="true" spans="1:12">
      <c r="A733" s="658">
        <v>2110399</v>
      </c>
      <c r="B733" s="658"/>
      <c r="C733" s="658"/>
      <c r="D733" s="657" t="s">
        <v>738</v>
      </c>
      <c r="E733" s="658">
        <v>2110399</v>
      </c>
      <c r="F733" s="658" t="s">
        <v>746</v>
      </c>
      <c r="G733" s="664">
        <v>29538.314036</v>
      </c>
      <c r="H733" s="664">
        <v>38441.51</v>
      </c>
      <c r="I733" s="664">
        <v>38027</v>
      </c>
      <c r="J733" s="664">
        <v>19606.630197</v>
      </c>
      <c r="K733" s="669">
        <v>-0.336230558957959</v>
      </c>
      <c r="L733" s="276"/>
    </row>
    <row r="734" s="508" customFormat="true" ht="15.95" customHeight="true" spans="1:12">
      <c r="A734" s="658">
        <v>21104</v>
      </c>
      <c r="B734" s="658"/>
      <c r="C734" s="657" t="s">
        <v>722</v>
      </c>
      <c r="D734" s="658"/>
      <c r="E734" s="658">
        <v>21104</v>
      </c>
      <c r="F734" s="658" t="s">
        <v>747</v>
      </c>
      <c r="G734" s="664">
        <v>12851.3499967422</v>
      </c>
      <c r="H734" s="664">
        <v>21796.134</v>
      </c>
      <c r="I734" s="664">
        <v>20536</v>
      </c>
      <c r="J734" s="664">
        <v>13020.227376</v>
      </c>
      <c r="K734" s="669">
        <v>0.0131408279519748</v>
      </c>
      <c r="L734" s="670"/>
    </row>
    <row r="735" s="508" customFormat="true" ht="15.95" customHeight="true" spans="1:12">
      <c r="A735" s="658">
        <v>2110401</v>
      </c>
      <c r="B735" s="658"/>
      <c r="C735" s="658"/>
      <c r="D735" s="657" t="s">
        <v>748</v>
      </c>
      <c r="E735" s="658">
        <v>2110401</v>
      </c>
      <c r="F735" s="658" t="s">
        <v>749</v>
      </c>
      <c r="G735" s="664">
        <v>12147.680388</v>
      </c>
      <c r="H735" s="664">
        <v>21796.134</v>
      </c>
      <c r="I735" s="664">
        <v>20536</v>
      </c>
      <c r="J735" s="664">
        <v>1456.5652</v>
      </c>
      <c r="K735" s="669">
        <v>-0.8800951989617</v>
      </c>
      <c r="L735" s="276"/>
    </row>
    <row r="736" s="508" customFormat="true" ht="15.95" customHeight="true" spans="1:12">
      <c r="A736" s="658">
        <v>2110402</v>
      </c>
      <c r="B736" s="658"/>
      <c r="C736" s="658"/>
      <c r="D736" s="657" t="s">
        <v>748</v>
      </c>
      <c r="E736" s="658">
        <v>2110402</v>
      </c>
      <c r="F736" s="658" t="s">
        <v>750</v>
      </c>
      <c r="G736" s="664">
        <v>0</v>
      </c>
      <c r="H736" s="664">
        <v>0</v>
      </c>
      <c r="I736" s="664">
        <v>0</v>
      </c>
      <c r="J736" s="664">
        <v>0</v>
      </c>
      <c r="K736" s="669" t="s">
        <v>71</v>
      </c>
      <c r="L736" s="670"/>
    </row>
    <row r="737" s="508" customFormat="true" ht="15.95" customHeight="true" spans="1:12">
      <c r="A737" s="658">
        <v>2110404</v>
      </c>
      <c r="B737" s="658"/>
      <c r="C737" s="658"/>
      <c r="D737" s="657" t="s">
        <v>748</v>
      </c>
      <c r="E737" s="658">
        <v>2110404</v>
      </c>
      <c r="F737" s="658" t="s">
        <v>751</v>
      </c>
      <c r="G737" s="664">
        <v>0</v>
      </c>
      <c r="H737" s="664">
        <v>0</v>
      </c>
      <c r="I737" s="664">
        <v>0</v>
      </c>
      <c r="J737" s="664">
        <v>0</v>
      </c>
      <c r="K737" s="669" t="s">
        <v>71</v>
      </c>
      <c r="L737" s="670"/>
    </row>
    <row r="738" s="508" customFormat="true" ht="15.95" customHeight="true" spans="1:12">
      <c r="A738" s="658">
        <v>2110405</v>
      </c>
      <c r="B738" s="658"/>
      <c r="C738" s="658"/>
      <c r="D738" s="657" t="s">
        <v>748</v>
      </c>
      <c r="E738" s="658">
        <v>2110405</v>
      </c>
      <c r="F738" s="658" t="s">
        <v>752</v>
      </c>
      <c r="G738" s="664">
        <v>0</v>
      </c>
      <c r="H738" s="664">
        <v>0</v>
      </c>
      <c r="I738" s="664">
        <v>0</v>
      </c>
      <c r="J738" s="664">
        <v>0</v>
      </c>
      <c r="K738" s="669" t="s">
        <v>71</v>
      </c>
      <c r="L738" s="670"/>
    </row>
    <row r="739" s="508" customFormat="true" ht="15.95" customHeight="true" spans="1:12">
      <c r="A739" s="658">
        <v>2110406</v>
      </c>
      <c r="B739" s="658"/>
      <c r="C739" s="658"/>
      <c r="D739" s="657" t="s">
        <v>748</v>
      </c>
      <c r="E739" s="658">
        <v>2110406</v>
      </c>
      <c r="F739" s="658" t="s">
        <v>753</v>
      </c>
      <c r="G739" s="679">
        <v>0</v>
      </c>
      <c r="H739" s="664">
        <v>0</v>
      </c>
      <c r="I739" s="679">
        <v>0</v>
      </c>
      <c r="J739" s="664">
        <v>11563.662176</v>
      </c>
      <c r="K739" s="680" t="s">
        <v>71</v>
      </c>
      <c r="L739" s="670"/>
    </row>
    <row r="740" s="508" customFormat="true" ht="15.95" customHeight="true" spans="1:12">
      <c r="A740" s="658">
        <v>2110499</v>
      </c>
      <c r="B740" s="658"/>
      <c r="C740" s="658"/>
      <c r="D740" s="657" t="s">
        <v>748</v>
      </c>
      <c r="E740" s="658">
        <v>2110499</v>
      </c>
      <c r="F740" s="658" t="s">
        <v>754</v>
      </c>
      <c r="G740" s="664">
        <v>703.669608742245</v>
      </c>
      <c r="H740" s="664">
        <v>0</v>
      </c>
      <c r="I740" s="664">
        <v>0</v>
      </c>
      <c r="J740" s="664">
        <v>0</v>
      </c>
      <c r="K740" s="669">
        <v>-1</v>
      </c>
      <c r="L740" s="276"/>
    </row>
    <row r="741" s="508" customFormat="true" ht="15.95" customHeight="true" spans="1:12">
      <c r="A741" s="658">
        <v>21105</v>
      </c>
      <c r="B741" s="658"/>
      <c r="C741" s="657" t="s">
        <v>722</v>
      </c>
      <c r="D741" s="658"/>
      <c r="E741" s="658">
        <v>21105</v>
      </c>
      <c r="F741" s="658" t="s">
        <v>755</v>
      </c>
      <c r="G741" s="664">
        <v>0</v>
      </c>
      <c r="H741" s="664">
        <v>0</v>
      </c>
      <c r="I741" s="664">
        <v>0</v>
      </c>
      <c r="J741" s="664">
        <v>0</v>
      </c>
      <c r="K741" s="669" t="s">
        <v>71</v>
      </c>
      <c r="L741" s="670"/>
    </row>
    <row r="742" s="508" customFormat="true" ht="15.95" customHeight="true" spans="1:12">
      <c r="A742" s="658">
        <v>2110501</v>
      </c>
      <c r="B742" s="658"/>
      <c r="C742" s="658"/>
      <c r="D742" s="657" t="s">
        <v>756</v>
      </c>
      <c r="E742" s="658">
        <v>2110501</v>
      </c>
      <c r="F742" s="658" t="s">
        <v>757</v>
      </c>
      <c r="G742" s="664">
        <v>0</v>
      </c>
      <c r="H742" s="664">
        <v>0</v>
      </c>
      <c r="I742" s="664">
        <v>0</v>
      </c>
      <c r="J742" s="664">
        <v>0</v>
      </c>
      <c r="K742" s="669" t="s">
        <v>71</v>
      </c>
      <c r="L742" s="670"/>
    </row>
    <row r="743" s="508" customFormat="true" ht="15.95" customHeight="true" spans="1:12">
      <c r="A743" s="658">
        <v>2110502</v>
      </c>
      <c r="B743" s="658"/>
      <c r="C743" s="658"/>
      <c r="D743" s="657" t="s">
        <v>756</v>
      </c>
      <c r="E743" s="658">
        <v>2110502</v>
      </c>
      <c r="F743" s="658" t="s">
        <v>758</v>
      </c>
      <c r="G743" s="664">
        <v>0</v>
      </c>
      <c r="H743" s="664">
        <v>0</v>
      </c>
      <c r="I743" s="664">
        <v>0</v>
      </c>
      <c r="J743" s="664">
        <v>0</v>
      </c>
      <c r="K743" s="669" t="s">
        <v>71</v>
      </c>
      <c r="L743" s="670"/>
    </row>
    <row r="744" s="508" customFormat="true" ht="15.95" customHeight="true" spans="1:12">
      <c r="A744" s="658">
        <v>2110503</v>
      </c>
      <c r="B744" s="658"/>
      <c r="C744" s="658"/>
      <c r="D744" s="657" t="s">
        <v>756</v>
      </c>
      <c r="E744" s="658">
        <v>2110503</v>
      </c>
      <c r="F744" s="658" t="s">
        <v>759</v>
      </c>
      <c r="G744" s="664">
        <v>0</v>
      </c>
      <c r="H744" s="664">
        <v>0</v>
      </c>
      <c r="I744" s="664">
        <v>0</v>
      </c>
      <c r="J744" s="664">
        <v>0</v>
      </c>
      <c r="K744" s="669" t="s">
        <v>71</v>
      </c>
      <c r="L744" s="670"/>
    </row>
    <row r="745" s="508" customFormat="true" ht="15.95" customHeight="true" spans="1:12">
      <c r="A745" s="658">
        <v>2110506</v>
      </c>
      <c r="B745" s="658"/>
      <c r="C745" s="658"/>
      <c r="D745" s="657" t="s">
        <v>756</v>
      </c>
      <c r="E745" s="658">
        <v>2110506</v>
      </c>
      <c r="F745" s="658" t="s">
        <v>760</v>
      </c>
      <c r="G745" s="664">
        <v>0</v>
      </c>
      <c r="H745" s="664">
        <v>0</v>
      </c>
      <c r="I745" s="664">
        <v>0</v>
      </c>
      <c r="J745" s="664">
        <v>0</v>
      </c>
      <c r="K745" s="669" t="s">
        <v>71</v>
      </c>
      <c r="L745" s="670"/>
    </row>
    <row r="746" s="508" customFormat="true" ht="15.95" customHeight="true" spans="1:12">
      <c r="A746" s="658">
        <v>2110507</v>
      </c>
      <c r="B746" s="658"/>
      <c r="C746" s="658"/>
      <c r="D746" s="657" t="s">
        <v>756</v>
      </c>
      <c r="E746" s="658">
        <v>2110507</v>
      </c>
      <c r="F746" s="658" t="s">
        <v>761</v>
      </c>
      <c r="G746" s="664">
        <v>0</v>
      </c>
      <c r="H746" s="664">
        <v>0</v>
      </c>
      <c r="I746" s="664">
        <v>0</v>
      </c>
      <c r="J746" s="664">
        <v>0</v>
      </c>
      <c r="K746" s="669" t="s">
        <v>71</v>
      </c>
      <c r="L746" s="670"/>
    </row>
    <row r="747" s="508" customFormat="true" ht="15.95" customHeight="true" spans="1:12">
      <c r="A747" s="658">
        <v>2110599</v>
      </c>
      <c r="B747" s="658"/>
      <c r="C747" s="658"/>
      <c r="D747" s="657" t="s">
        <v>756</v>
      </c>
      <c r="E747" s="658">
        <v>2110599</v>
      </c>
      <c r="F747" s="658" t="s">
        <v>762</v>
      </c>
      <c r="G747" s="664">
        <v>0</v>
      </c>
      <c r="H747" s="664">
        <v>0</v>
      </c>
      <c r="I747" s="664">
        <v>0</v>
      </c>
      <c r="J747" s="664">
        <v>0</v>
      </c>
      <c r="K747" s="669" t="s">
        <v>71</v>
      </c>
      <c r="L747" s="670"/>
    </row>
    <row r="748" s="508" customFormat="true" ht="15.95" customHeight="true" spans="1:12">
      <c r="A748" s="658">
        <v>21106</v>
      </c>
      <c r="B748" s="658"/>
      <c r="C748" s="657" t="s">
        <v>722</v>
      </c>
      <c r="D748" s="658"/>
      <c r="E748" s="658">
        <v>21106</v>
      </c>
      <c r="F748" s="658" t="s">
        <v>763</v>
      </c>
      <c r="G748" s="664">
        <v>0</v>
      </c>
      <c r="H748" s="664">
        <v>0</v>
      </c>
      <c r="I748" s="664">
        <v>0</v>
      </c>
      <c r="J748" s="664">
        <v>0</v>
      </c>
      <c r="K748" s="669" t="s">
        <v>71</v>
      </c>
      <c r="L748" s="670"/>
    </row>
    <row r="749" s="508" customFormat="true" ht="15.95" customHeight="true" spans="1:12">
      <c r="A749" s="658">
        <v>2110602</v>
      </c>
      <c r="B749" s="658"/>
      <c r="C749" s="658"/>
      <c r="D749" s="657" t="s">
        <v>764</v>
      </c>
      <c r="E749" s="658">
        <v>2110602</v>
      </c>
      <c r="F749" s="658" t="s">
        <v>765</v>
      </c>
      <c r="G749" s="664">
        <v>0</v>
      </c>
      <c r="H749" s="664">
        <v>0</v>
      </c>
      <c r="I749" s="664">
        <v>0</v>
      </c>
      <c r="J749" s="664">
        <v>0</v>
      </c>
      <c r="K749" s="669" t="s">
        <v>71</v>
      </c>
      <c r="L749" s="670"/>
    </row>
    <row r="750" s="508" customFormat="true" ht="15.95" customHeight="true" spans="1:12">
      <c r="A750" s="658">
        <v>2110603</v>
      </c>
      <c r="B750" s="658"/>
      <c r="C750" s="658"/>
      <c r="D750" s="657" t="s">
        <v>764</v>
      </c>
      <c r="E750" s="658">
        <v>2110603</v>
      </c>
      <c r="F750" s="658" t="s">
        <v>766</v>
      </c>
      <c r="G750" s="664">
        <v>0</v>
      </c>
      <c r="H750" s="664">
        <v>0</v>
      </c>
      <c r="I750" s="664">
        <v>0</v>
      </c>
      <c r="J750" s="664">
        <v>0</v>
      </c>
      <c r="K750" s="669" t="s">
        <v>71</v>
      </c>
      <c r="L750" s="670"/>
    </row>
    <row r="751" s="508" customFormat="true" ht="15.95" customHeight="true" spans="1:12">
      <c r="A751" s="658">
        <v>2110604</v>
      </c>
      <c r="B751" s="658"/>
      <c r="C751" s="658"/>
      <c r="D751" s="657" t="s">
        <v>764</v>
      </c>
      <c r="E751" s="658">
        <v>2110604</v>
      </c>
      <c r="F751" s="658" t="s">
        <v>767</v>
      </c>
      <c r="G751" s="664">
        <v>0</v>
      </c>
      <c r="H751" s="664">
        <v>0</v>
      </c>
      <c r="I751" s="664">
        <v>0</v>
      </c>
      <c r="J751" s="664">
        <v>0</v>
      </c>
      <c r="K751" s="669" t="s">
        <v>71</v>
      </c>
      <c r="L751" s="670"/>
    </row>
    <row r="752" s="508" customFormat="true" ht="15.95" customHeight="true" spans="1:12">
      <c r="A752" s="658">
        <v>2110605</v>
      </c>
      <c r="B752" s="658"/>
      <c r="C752" s="658"/>
      <c r="D752" s="657" t="s">
        <v>764</v>
      </c>
      <c r="E752" s="658">
        <v>2110605</v>
      </c>
      <c r="F752" s="658" t="s">
        <v>768</v>
      </c>
      <c r="G752" s="664">
        <v>0</v>
      </c>
      <c r="H752" s="664">
        <v>0</v>
      </c>
      <c r="I752" s="664">
        <v>0</v>
      </c>
      <c r="J752" s="664">
        <v>0</v>
      </c>
      <c r="K752" s="669" t="s">
        <v>71</v>
      </c>
      <c r="L752" s="670"/>
    </row>
    <row r="753" s="508" customFormat="true" ht="15.95" customHeight="true" spans="1:12">
      <c r="A753" s="658">
        <v>2110699</v>
      </c>
      <c r="B753" s="658"/>
      <c r="C753" s="658"/>
      <c r="D753" s="657" t="s">
        <v>764</v>
      </c>
      <c r="E753" s="658">
        <v>2110699</v>
      </c>
      <c r="F753" s="658" t="s">
        <v>769</v>
      </c>
      <c r="G753" s="664">
        <v>0</v>
      </c>
      <c r="H753" s="664">
        <v>0</v>
      </c>
      <c r="I753" s="664">
        <v>0</v>
      </c>
      <c r="J753" s="664">
        <v>0</v>
      </c>
      <c r="K753" s="669" t="s">
        <v>71</v>
      </c>
      <c r="L753" s="670"/>
    </row>
    <row r="754" s="508" customFormat="true" ht="15.95" customHeight="true" spans="1:12">
      <c r="A754" s="658">
        <v>21107</v>
      </c>
      <c r="B754" s="658"/>
      <c r="C754" s="657" t="s">
        <v>722</v>
      </c>
      <c r="D754" s="658"/>
      <c r="E754" s="658">
        <v>21107</v>
      </c>
      <c r="F754" s="658" t="s">
        <v>770</v>
      </c>
      <c r="G754" s="664">
        <v>0</v>
      </c>
      <c r="H754" s="664">
        <v>0</v>
      </c>
      <c r="I754" s="664">
        <v>0</v>
      </c>
      <c r="J754" s="664">
        <v>0</v>
      </c>
      <c r="K754" s="669" t="s">
        <v>71</v>
      </c>
      <c r="L754" s="670"/>
    </row>
    <row r="755" s="508" customFormat="true" ht="15.95" customHeight="true" spans="1:12">
      <c r="A755" s="658">
        <v>2110704</v>
      </c>
      <c r="B755" s="658"/>
      <c r="C755" s="658"/>
      <c r="D755" s="657" t="s">
        <v>771</v>
      </c>
      <c r="E755" s="658">
        <v>2110704</v>
      </c>
      <c r="F755" s="658" t="s">
        <v>772</v>
      </c>
      <c r="G755" s="664">
        <v>0</v>
      </c>
      <c r="H755" s="664">
        <v>0</v>
      </c>
      <c r="I755" s="664">
        <v>0</v>
      </c>
      <c r="J755" s="664">
        <v>0</v>
      </c>
      <c r="K755" s="669" t="s">
        <v>71</v>
      </c>
      <c r="L755" s="670"/>
    </row>
    <row r="756" s="508" customFormat="true" ht="15.95" customHeight="true" spans="1:12">
      <c r="A756" s="658">
        <v>2110799</v>
      </c>
      <c r="B756" s="658"/>
      <c r="C756" s="658"/>
      <c r="D756" s="657" t="s">
        <v>771</v>
      </c>
      <c r="E756" s="658">
        <v>2110799</v>
      </c>
      <c r="F756" s="658" t="s">
        <v>773</v>
      </c>
      <c r="G756" s="664">
        <v>0</v>
      </c>
      <c r="H756" s="664">
        <v>0</v>
      </c>
      <c r="I756" s="664">
        <v>0</v>
      </c>
      <c r="J756" s="664">
        <v>0</v>
      </c>
      <c r="K756" s="669" t="s">
        <v>71</v>
      </c>
      <c r="L756" s="670"/>
    </row>
    <row r="757" s="508" customFormat="true" ht="15.95" customHeight="true" spans="1:12">
      <c r="A757" s="658">
        <v>21108</v>
      </c>
      <c r="B757" s="658"/>
      <c r="C757" s="657" t="s">
        <v>722</v>
      </c>
      <c r="D757" s="658"/>
      <c r="E757" s="658">
        <v>21108</v>
      </c>
      <c r="F757" s="658" t="s">
        <v>774</v>
      </c>
      <c r="G757" s="664">
        <v>0</v>
      </c>
      <c r="H757" s="664">
        <v>0</v>
      </c>
      <c r="I757" s="664">
        <v>0</v>
      </c>
      <c r="J757" s="664">
        <v>0</v>
      </c>
      <c r="K757" s="669" t="s">
        <v>71</v>
      </c>
      <c r="L757" s="670"/>
    </row>
    <row r="758" s="508" customFormat="true" ht="15.95" customHeight="true" spans="1:12">
      <c r="A758" s="658">
        <v>2110804</v>
      </c>
      <c r="B758" s="658"/>
      <c r="C758" s="658"/>
      <c r="D758" s="657" t="s">
        <v>775</v>
      </c>
      <c r="E758" s="658">
        <v>2110804</v>
      </c>
      <c r="F758" s="658" t="s">
        <v>776</v>
      </c>
      <c r="G758" s="664">
        <v>0</v>
      </c>
      <c r="H758" s="664">
        <v>0</v>
      </c>
      <c r="I758" s="664">
        <v>0</v>
      </c>
      <c r="J758" s="664">
        <v>0</v>
      </c>
      <c r="K758" s="669" t="s">
        <v>71</v>
      </c>
      <c r="L758" s="670"/>
    </row>
    <row r="759" s="508" customFormat="true" ht="15.95" customHeight="true" spans="1:12">
      <c r="A759" s="658">
        <v>2110899</v>
      </c>
      <c r="B759" s="658"/>
      <c r="C759" s="658"/>
      <c r="D759" s="657" t="s">
        <v>775</v>
      </c>
      <c r="E759" s="658">
        <v>2110899</v>
      </c>
      <c r="F759" s="658" t="s">
        <v>777</v>
      </c>
      <c r="G759" s="664">
        <v>0</v>
      </c>
      <c r="H759" s="664">
        <v>0</v>
      </c>
      <c r="I759" s="664">
        <v>0</v>
      </c>
      <c r="J759" s="664">
        <v>0</v>
      </c>
      <c r="K759" s="669" t="s">
        <v>71</v>
      </c>
      <c r="L759" s="670"/>
    </row>
    <row r="760" s="508" customFormat="true" ht="15.95" customHeight="true" spans="1:12">
      <c r="A760" s="658">
        <v>21109</v>
      </c>
      <c r="B760" s="658" t="s">
        <v>220</v>
      </c>
      <c r="C760" s="657" t="s">
        <v>722</v>
      </c>
      <c r="D760" s="658"/>
      <c r="E760" s="658">
        <v>21109</v>
      </c>
      <c r="F760" s="658" t="s">
        <v>778</v>
      </c>
      <c r="G760" s="664">
        <v>0</v>
      </c>
      <c r="H760" s="664">
        <v>0</v>
      </c>
      <c r="I760" s="664">
        <v>0</v>
      </c>
      <c r="J760" s="664">
        <v>0</v>
      </c>
      <c r="K760" s="669" t="s">
        <v>71</v>
      </c>
      <c r="L760" s="670"/>
    </row>
    <row r="761" s="508" customFormat="true" ht="39.95" customHeight="true" spans="1:12">
      <c r="A761" s="658">
        <v>21110</v>
      </c>
      <c r="B761" s="658" t="s">
        <v>220</v>
      </c>
      <c r="C761" s="657" t="s">
        <v>722</v>
      </c>
      <c r="D761" s="658"/>
      <c r="E761" s="658">
        <v>21110</v>
      </c>
      <c r="F761" s="658" t="s">
        <v>779</v>
      </c>
      <c r="G761" s="664">
        <v>123533.923</v>
      </c>
      <c r="H761" s="664">
        <v>55364</v>
      </c>
      <c r="I761" s="664">
        <v>55364</v>
      </c>
      <c r="J761" s="664">
        <v>63208</v>
      </c>
      <c r="K761" s="669">
        <v>-0.48833487624286</v>
      </c>
      <c r="L761" s="276" t="s">
        <v>780</v>
      </c>
    </row>
    <row r="762" s="508" customFormat="true" ht="15.95" customHeight="true" spans="1:12">
      <c r="A762" s="658">
        <v>2111001</v>
      </c>
      <c r="B762" s="658" t="s">
        <v>226</v>
      </c>
      <c r="C762" s="657"/>
      <c r="D762" s="658">
        <v>211</v>
      </c>
      <c r="E762" s="658">
        <v>2111001</v>
      </c>
      <c r="F762" s="658" t="s">
        <v>781</v>
      </c>
      <c r="G762" s="664">
        <v>123533.923</v>
      </c>
      <c r="H762" s="664">
        <v>55364</v>
      </c>
      <c r="I762" s="664">
        <v>55364</v>
      </c>
      <c r="J762" s="664">
        <v>63208</v>
      </c>
      <c r="K762" s="669">
        <v>-0.48833487624286</v>
      </c>
      <c r="L762" s="276"/>
    </row>
    <row r="763" s="508" customFormat="true" ht="15.95" customHeight="true" spans="1:12">
      <c r="A763" s="658">
        <v>21111</v>
      </c>
      <c r="B763" s="658"/>
      <c r="C763" s="657" t="s">
        <v>722</v>
      </c>
      <c r="D763" s="658"/>
      <c r="E763" s="658">
        <v>21111</v>
      </c>
      <c r="F763" s="658" t="s">
        <v>782</v>
      </c>
      <c r="G763" s="664">
        <v>851928.412403</v>
      </c>
      <c r="H763" s="664">
        <v>727153</v>
      </c>
      <c r="I763" s="664">
        <v>727153</v>
      </c>
      <c r="J763" s="664">
        <v>832261.982648</v>
      </c>
      <c r="K763" s="669">
        <v>-0.0230846036693714</v>
      </c>
      <c r="L763" s="670"/>
    </row>
    <row r="764" s="508" customFormat="true" ht="15.95" customHeight="true" spans="1:12">
      <c r="A764" s="658">
        <v>2111101</v>
      </c>
      <c r="B764" s="658"/>
      <c r="C764" s="658"/>
      <c r="D764" s="657" t="s">
        <v>783</v>
      </c>
      <c r="E764" s="658">
        <v>2111101</v>
      </c>
      <c r="F764" s="658" t="s">
        <v>784</v>
      </c>
      <c r="G764" s="664">
        <v>14709.672454</v>
      </c>
      <c r="H764" s="664">
        <v>19205</v>
      </c>
      <c r="I764" s="664">
        <v>19205</v>
      </c>
      <c r="J764" s="664">
        <v>19657.18721</v>
      </c>
      <c r="K764" s="669">
        <v>0.336344318438894</v>
      </c>
      <c r="L764" s="276"/>
    </row>
    <row r="765" s="508" customFormat="true" ht="15.95" customHeight="true" spans="1:12">
      <c r="A765" s="658">
        <v>2111102</v>
      </c>
      <c r="B765" s="658"/>
      <c r="C765" s="658"/>
      <c r="D765" s="657" t="s">
        <v>783</v>
      </c>
      <c r="E765" s="658">
        <v>2111102</v>
      </c>
      <c r="F765" s="658" t="s">
        <v>785</v>
      </c>
      <c r="G765" s="664">
        <v>27153.872549</v>
      </c>
      <c r="H765" s="664">
        <v>26539</v>
      </c>
      <c r="I765" s="664">
        <v>26539</v>
      </c>
      <c r="J765" s="664">
        <v>32500.295438</v>
      </c>
      <c r="K765" s="669">
        <v>0.19689356939244</v>
      </c>
      <c r="L765" s="670"/>
    </row>
    <row r="766" s="508" customFormat="true" ht="15.95" customHeight="true" spans="1:12">
      <c r="A766" s="658">
        <v>2111103</v>
      </c>
      <c r="B766" s="658"/>
      <c r="C766" s="658"/>
      <c r="D766" s="657" t="s">
        <v>783</v>
      </c>
      <c r="E766" s="658">
        <v>2111103</v>
      </c>
      <c r="F766" s="658" t="s">
        <v>786</v>
      </c>
      <c r="G766" s="664">
        <v>0</v>
      </c>
      <c r="H766" s="664">
        <v>0</v>
      </c>
      <c r="I766" s="664">
        <v>0</v>
      </c>
      <c r="J766" s="664">
        <v>0</v>
      </c>
      <c r="K766" s="669" t="s">
        <v>71</v>
      </c>
      <c r="L766" s="670"/>
    </row>
    <row r="767" s="508" customFormat="true" ht="15.95" customHeight="true" spans="1:12">
      <c r="A767" s="658">
        <v>2111104</v>
      </c>
      <c r="B767" s="658"/>
      <c r="C767" s="658"/>
      <c r="D767" s="657" t="s">
        <v>783</v>
      </c>
      <c r="E767" s="658">
        <v>2111104</v>
      </c>
      <c r="F767" s="658" t="s">
        <v>787</v>
      </c>
      <c r="G767" s="664">
        <v>0</v>
      </c>
      <c r="H767" s="664">
        <v>0</v>
      </c>
      <c r="I767" s="664">
        <v>0</v>
      </c>
      <c r="J767" s="664">
        <v>0</v>
      </c>
      <c r="K767" s="669" t="s">
        <v>71</v>
      </c>
      <c r="L767" s="670"/>
    </row>
    <row r="768" s="508" customFormat="true" ht="15.95" customHeight="true" spans="1:12">
      <c r="A768" s="658">
        <v>2111199</v>
      </c>
      <c r="B768" s="658"/>
      <c r="C768" s="658"/>
      <c r="D768" s="657" t="s">
        <v>783</v>
      </c>
      <c r="E768" s="658">
        <v>2111199</v>
      </c>
      <c r="F768" s="658" t="s">
        <v>788</v>
      </c>
      <c r="G768" s="664">
        <v>810064.8674</v>
      </c>
      <c r="H768" s="664">
        <v>681409</v>
      </c>
      <c r="I768" s="664">
        <v>681409</v>
      </c>
      <c r="J768" s="664">
        <v>780104.5</v>
      </c>
      <c r="K768" s="669">
        <v>-0.0369851460120242</v>
      </c>
      <c r="L768" s="670"/>
    </row>
    <row r="769" s="508" customFormat="true" ht="39.95" customHeight="true" spans="1:12">
      <c r="A769" s="658">
        <v>21112</v>
      </c>
      <c r="B769" s="658" t="s">
        <v>220</v>
      </c>
      <c r="C769" s="657" t="s">
        <v>722</v>
      </c>
      <c r="D769" s="658"/>
      <c r="E769" s="658">
        <v>21112</v>
      </c>
      <c r="F769" s="658" t="s">
        <v>789</v>
      </c>
      <c r="G769" s="664">
        <v>508</v>
      </c>
      <c r="H769" s="664">
        <v>508</v>
      </c>
      <c r="I769" s="664">
        <v>508</v>
      </c>
      <c r="J769" s="664">
        <v>0</v>
      </c>
      <c r="K769" s="669">
        <v>-1</v>
      </c>
      <c r="L769" s="276" t="s">
        <v>790</v>
      </c>
    </row>
    <row r="770" s="508" customFormat="true" ht="15.95" customHeight="true" spans="1:12">
      <c r="A770" s="658">
        <v>21113</v>
      </c>
      <c r="B770" s="658" t="s">
        <v>220</v>
      </c>
      <c r="C770" s="657" t="s">
        <v>722</v>
      </c>
      <c r="D770" s="658"/>
      <c r="E770" s="658">
        <v>21113</v>
      </c>
      <c r="F770" s="658" t="s">
        <v>791</v>
      </c>
      <c r="G770" s="664">
        <v>0</v>
      </c>
      <c r="H770" s="664">
        <v>110</v>
      </c>
      <c r="I770" s="664">
        <v>110</v>
      </c>
      <c r="J770" s="664">
        <v>0</v>
      </c>
      <c r="K770" s="669" t="s">
        <v>71</v>
      </c>
      <c r="L770" s="670"/>
    </row>
    <row r="771" s="508" customFormat="true" ht="15.95" customHeight="true" spans="1:12">
      <c r="A771" s="658">
        <v>21114</v>
      </c>
      <c r="B771" s="658"/>
      <c r="C771" s="657" t="s">
        <v>722</v>
      </c>
      <c r="D771" s="658"/>
      <c r="E771" s="658">
        <v>21114</v>
      </c>
      <c r="F771" s="658" t="s">
        <v>792</v>
      </c>
      <c r="G771" s="664">
        <v>0</v>
      </c>
      <c r="H771" s="664">
        <v>0</v>
      </c>
      <c r="I771" s="664">
        <v>0</v>
      </c>
      <c r="J771" s="664">
        <v>0</v>
      </c>
      <c r="K771" s="669" t="s">
        <v>71</v>
      </c>
      <c r="L771" s="670"/>
    </row>
    <row r="772" s="508" customFormat="true" ht="15.95" customHeight="true" spans="1:12">
      <c r="A772" s="658">
        <v>2111401</v>
      </c>
      <c r="B772" s="658"/>
      <c r="C772" s="658"/>
      <c r="D772" s="657" t="s">
        <v>793</v>
      </c>
      <c r="E772" s="658">
        <v>2111401</v>
      </c>
      <c r="F772" s="658" t="s">
        <v>54</v>
      </c>
      <c r="G772" s="664">
        <v>0</v>
      </c>
      <c r="H772" s="664">
        <v>0</v>
      </c>
      <c r="I772" s="664">
        <v>0</v>
      </c>
      <c r="J772" s="664">
        <v>0</v>
      </c>
      <c r="K772" s="669" t="s">
        <v>71</v>
      </c>
      <c r="L772" s="670"/>
    </row>
    <row r="773" s="508" customFormat="true" ht="15.95" customHeight="true" spans="1:12">
      <c r="A773" s="658">
        <v>2111402</v>
      </c>
      <c r="B773" s="658"/>
      <c r="C773" s="658"/>
      <c r="D773" s="657" t="s">
        <v>793</v>
      </c>
      <c r="E773" s="658">
        <v>2111402</v>
      </c>
      <c r="F773" s="658" t="s">
        <v>55</v>
      </c>
      <c r="G773" s="664">
        <v>0</v>
      </c>
      <c r="H773" s="664">
        <v>0</v>
      </c>
      <c r="I773" s="664">
        <v>0</v>
      </c>
      <c r="J773" s="664">
        <v>0</v>
      </c>
      <c r="K773" s="669" t="s">
        <v>71</v>
      </c>
      <c r="L773" s="670"/>
    </row>
    <row r="774" s="508" customFormat="true" ht="15.95" customHeight="true" spans="1:12">
      <c r="A774" s="658">
        <v>2111403</v>
      </c>
      <c r="B774" s="658"/>
      <c r="C774" s="658"/>
      <c r="D774" s="657" t="s">
        <v>793</v>
      </c>
      <c r="E774" s="658">
        <v>2111403</v>
      </c>
      <c r="F774" s="658" t="s">
        <v>56</v>
      </c>
      <c r="G774" s="664">
        <v>0</v>
      </c>
      <c r="H774" s="664">
        <v>0</v>
      </c>
      <c r="I774" s="664">
        <v>0</v>
      </c>
      <c r="J774" s="664">
        <v>0</v>
      </c>
      <c r="K774" s="669" t="s">
        <v>71</v>
      </c>
      <c r="L774" s="670"/>
    </row>
    <row r="775" s="508" customFormat="true" ht="15.95" customHeight="true" spans="1:12">
      <c r="A775" s="658">
        <v>2111404</v>
      </c>
      <c r="B775" s="658"/>
      <c r="C775" s="658"/>
      <c r="D775" s="657" t="s">
        <v>793</v>
      </c>
      <c r="E775" s="658">
        <v>2111404</v>
      </c>
      <c r="F775" s="658" t="s">
        <v>794</v>
      </c>
      <c r="G775" s="664">
        <v>0</v>
      </c>
      <c r="H775" s="664">
        <v>0</v>
      </c>
      <c r="I775" s="664">
        <v>0</v>
      </c>
      <c r="J775" s="664">
        <v>0</v>
      </c>
      <c r="K775" s="669" t="s">
        <v>71</v>
      </c>
      <c r="L775" s="670"/>
    </row>
    <row r="776" s="508" customFormat="true" ht="15.95" customHeight="true" spans="1:12">
      <c r="A776" s="658">
        <v>2111405</v>
      </c>
      <c r="B776" s="658"/>
      <c r="C776" s="658"/>
      <c r="D776" s="657" t="s">
        <v>793</v>
      </c>
      <c r="E776" s="658">
        <v>2111405</v>
      </c>
      <c r="F776" s="658" t="s">
        <v>795</v>
      </c>
      <c r="G776" s="664">
        <v>0</v>
      </c>
      <c r="H776" s="664">
        <v>0</v>
      </c>
      <c r="I776" s="664">
        <v>0</v>
      </c>
      <c r="J776" s="664">
        <v>0</v>
      </c>
      <c r="K776" s="669" t="s">
        <v>71</v>
      </c>
      <c r="L776" s="670"/>
    </row>
    <row r="777" s="508" customFormat="true" ht="15.95" customHeight="true" spans="1:12">
      <c r="A777" s="658">
        <v>2111406</v>
      </c>
      <c r="B777" s="658"/>
      <c r="C777" s="658"/>
      <c r="D777" s="657" t="s">
        <v>793</v>
      </c>
      <c r="E777" s="658">
        <v>2111406</v>
      </c>
      <c r="F777" s="658" t="s">
        <v>796</v>
      </c>
      <c r="G777" s="664">
        <v>0</v>
      </c>
      <c r="H777" s="664">
        <v>0</v>
      </c>
      <c r="I777" s="664">
        <v>0</v>
      </c>
      <c r="J777" s="664">
        <v>0</v>
      </c>
      <c r="K777" s="669" t="s">
        <v>71</v>
      </c>
      <c r="L777" s="670"/>
    </row>
    <row r="778" s="508" customFormat="true" ht="15.95" customHeight="true" spans="1:12">
      <c r="A778" s="658">
        <v>2111407</v>
      </c>
      <c r="B778" s="658"/>
      <c r="C778" s="658"/>
      <c r="D778" s="657" t="s">
        <v>793</v>
      </c>
      <c r="E778" s="658">
        <v>2111407</v>
      </c>
      <c r="F778" s="658" t="s">
        <v>797</v>
      </c>
      <c r="G778" s="664">
        <v>0</v>
      </c>
      <c r="H778" s="664">
        <v>0</v>
      </c>
      <c r="I778" s="664">
        <v>0</v>
      </c>
      <c r="J778" s="664">
        <v>0</v>
      </c>
      <c r="K778" s="669" t="s">
        <v>71</v>
      </c>
      <c r="L778" s="670"/>
    </row>
    <row r="779" s="508" customFormat="true" ht="15.95" customHeight="true" spans="1:12">
      <c r="A779" s="658">
        <v>2111408</v>
      </c>
      <c r="B779" s="658"/>
      <c r="C779" s="658"/>
      <c r="D779" s="657" t="s">
        <v>793</v>
      </c>
      <c r="E779" s="658">
        <v>2111408</v>
      </c>
      <c r="F779" s="658" t="s">
        <v>798</v>
      </c>
      <c r="G779" s="664">
        <v>0</v>
      </c>
      <c r="H779" s="664">
        <v>0</v>
      </c>
      <c r="I779" s="664">
        <v>0</v>
      </c>
      <c r="J779" s="664">
        <v>0</v>
      </c>
      <c r="K779" s="669" t="s">
        <v>71</v>
      </c>
      <c r="L779" s="670"/>
    </row>
    <row r="780" s="508" customFormat="true" ht="15.95" customHeight="true" spans="1:12">
      <c r="A780" s="658">
        <v>2111409</v>
      </c>
      <c r="B780" s="658"/>
      <c r="C780" s="658"/>
      <c r="D780" s="657" t="s">
        <v>793</v>
      </c>
      <c r="E780" s="658">
        <v>2111409</v>
      </c>
      <c r="F780" s="658" t="s">
        <v>799</v>
      </c>
      <c r="G780" s="664">
        <v>0</v>
      </c>
      <c r="H780" s="664">
        <v>0</v>
      </c>
      <c r="I780" s="664">
        <v>0</v>
      </c>
      <c r="J780" s="664">
        <v>0</v>
      </c>
      <c r="K780" s="669" t="s">
        <v>71</v>
      </c>
      <c r="L780" s="670"/>
    </row>
    <row r="781" s="508" customFormat="true" ht="15.95" customHeight="true" spans="1:12">
      <c r="A781" s="658">
        <v>2111410</v>
      </c>
      <c r="B781" s="658"/>
      <c r="C781" s="658"/>
      <c r="D781" s="657" t="s">
        <v>793</v>
      </c>
      <c r="E781" s="658">
        <v>2111410</v>
      </c>
      <c r="F781" s="658" t="s">
        <v>800</v>
      </c>
      <c r="G781" s="664">
        <v>0</v>
      </c>
      <c r="H781" s="664">
        <v>0</v>
      </c>
      <c r="I781" s="664">
        <v>0</v>
      </c>
      <c r="J781" s="664">
        <v>0</v>
      </c>
      <c r="K781" s="669" t="s">
        <v>71</v>
      </c>
      <c r="L781" s="670"/>
    </row>
    <row r="782" s="508" customFormat="true" ht="15.95" customHeight="true" spans="1:12">
      <c r="A782" s="658">
        <v>2111411</v>
      </c>
      <c r="B782" s="658"/>
      <c r="C782" s="658"/>
      <c r="D782" s="657" t="s">
        <v>793</v>
      </c>
      <c r="E782" s="658">
        <v>2111411</v>
      </c>
      <c r="F782" s="658" t="s">
        <v>104</v>
      </c>
      <c r="G782" s="664">
        <v>0</v>
      </c>
      <c r="H782" s="664">
        <v>0</v>
      </c>
      <c r="I782" s="664">
        <v>0</v>
      </c>
      <c r="J782" s="664">
        <v>0</v>
      </c>
      <c r="K782" s="669" t="s">
        <v>71</v>
      </c>
      <c r="L782" s="670"/>
    </row>
    <row r="783" s="508" customFormat="true" ht="15.95" customHeight="true" spans="1:12">
      <c r="A783" s="658">
        <v>2111413</v>
      </c>
      <c r="B783" s="658"/>
      <c r="C783" s="658"/>
      <c r="D783" s="657" t="s">
        <v>793</v>
      </c>
      <c r="E783" s="658">
        <v>2111413</v>
      </c>
      <c r="F783" s="658" t="s">
        <v>801</v>
      </c>
      <c r="G783" s="664">
        <v>0</v>
      </c>
      <c r="H783" s="664">
        <v>0</v>
      </c>
      <c r="I783" s="664">
        <v>0</v>
      </c>
      <c r="J783" s="664">
        <v>0</v>
      </c>
      <c r="K783" s="669" t="s">
        <v>71</v>
      </c>
      <c r="L783" s="670"/>
    </row>
    <row r="784" s="508" customFormat="true" ht="15.95" customHeight="true" spans="1:12">
      <c r="A784" s="658">
        <v>2111450</v>
      </c>
      <c r="B784" s="658"/>
      <c r="C784" s="658"/>
      <c r="D784" s="657" t="s">
        <v>793</v>
      </c>
      <c r="E784" s="658">
        <v>2111450</v>
      </c>
      <c r="F784" s="658" t="s">
        <v>63</v>
      </c>
      <c r="G784" s="664">
        <v>0</v>
      </c>
      <c r="H784" s="664">
        <v>0</v>
      </c>
      <c r="I784" s="664">
        <v>0</v>
      </c>
      <c r="J784" s="664">
        <v>0</v>
      </c>
      <c r="K784" s="669" t="s">
        <v>71</v>
      </c>
      <c r="L784" s="670"/>
    </row>
    <row r="785" s="508" customFormat="true" ht="15.95" customHeight="true" spans="1:12">
      <c r="A785" s="658">
        <v>2111499</v>
      </c>
      <c r="B785" s="658"/>
      <c r="C785" s="658"/>
      <c r="D785" s="657" t="s">
        <v>793</v>
      </c>
      <c r="E785" s="658">
        <v>2111499</v>
      </c>
      <c r="F785" s="658" t="s">
        <v>802</v>
      </c>
      <c r="G785" s="664">
        <v>0</v>
      </c>
      <c r="H785" s="664">
        <v>0</v>
      </c>
      <c r="I785" s="664">
        <v>0</v>
      </c>
      <c r="J785" s="664">
        <v>0</v>
      </c>
      <c r="K785" s="669" t="s">
        <v>71</v>
      </c>
      <c r="L785" s="670"/>
    </row>
    <row r="786" s="508" customFormat="true" ht="45" customHeight="true" spans="1:12">
      <c r="A786" s="658">
        <v>21199</v>
      </c>
      <c r="B786" s="658" t="s">
        <v>220</v>
      </c>
      <c r="C786" s="657" t="s">
        <v>722</v>
      </c>
      <c r="D786" s="658"/>
      <c r="E786" s="658">
        <v>21199</v>
      </c>
      <c r="F786" s="658" t="s">
        <v>803</v>
      </c>
      <c r="G786" s="664">
        <v>161369.754494</v>
      </c>
      <c r="H786" s="664">
        <v>116646.396488</v>
      </c>
      <c r="I786" s="664">
        <v>115296</v>
      </c>
      <c r="J786" s="664">
        <v>323926.185936</v>
      </c>
      <c r="K786" s="669">
        <v>1.00735377550596</v>
      </c>
      <c r="L786" s="276" t="s">
        <v>804</v>
      </c>
    </row>
    <row r="787" s="508" customFormat="true" ht="15.95" customHeight="true" spans="1:12">
      <c r="A787" s="671">
        <v>2119999</v>
      </c>
      <c r="B787" s="671" t="s">
        <v>226</v>
      </c>
      <c r="C787" s="672"/>
      <c r="D787" s="671">
        <v>21199</v>
      </c>
      <c r="E787" s="658">
        <v>2119999</v>
      </c>
      <c r="F787" s="658" t="s">
        <v>805</v>
      </c>
      <c r="G787" s="664">
        <v>161369.754494</v>
      </c>
      <c r="H787" s="664">
        <v>116646.396488</v>
      </c>
      <c r="I787" s="664">
        <v>115296</v>
      </c>
      <c r="J787" s="664">
        <v>323926.185936</v>
      </c>
      <c r="K787" s="669">
        <v>1.00735377550596</v>
      </c>
      <c r="L787" s="276"/>
    </row>
    <row r="788" s="508" customFormat="true" ht="60" customHeight="true" spans="1:12">
      <c r="A788" s="671">
        <v>212</v>
      </c>
      <c r="B788" s="671"/>
      <c r="C788" s="671"/>
      <c r="D788" s="671"/>
      <c r="E788" s="658">
        <v>212</v>
      </c>
      <c r="F788" s="658" t="s">
        <v>806</v>
      </c>
      <c r="G788" s="664">
        <v>1141203.85820778</v>
      </c>
      <c r="H788" s="664">
        <v>1360729.188092</v>
      </c>
      <c r="I788" s="664">
        <v>1339915</v>
      </c>
      <c r="J788" s="664">
        <v>1571260.340136</v>
      </c>
      <c r="K788" s="669">
        <v>0.376844574118079</v>
      </c>
      <c r="L788" s="276" t="s">
        <v>807</v>
      </c>
    </row>
    <row r="789" s="508" customFormat="true" ht="15.95" customHeight="true" spans="1:12">
      <c r="A789" s="658">
        <v>21201</v>
      </c>
      <c r="B789" s="658"/>
      <c r="C789" s="657" t="s">
        <v>808</v>
      </c>
      <c r="D789" s="658"/>
      <c r="E789" s="658">
        <v>21201</v>
      </c>
      <c r="F789" s="658" t="s">
        <v>809</v>
      </c>
      <c r="G789" s="664">
        <v>53312.4105416973</v>
      </c>
      <c r="H789" s="664">
        <v>59400.017526</v>
      </c>
      <c r="I789" s="664">
        <v>58998</v>
      </c>
      <c r="J789" s="664">
        <v>58020.815274</v>
      </c>
      <c r="K789" s="669">
        <v>0.0883172357892185</v>
      </c>
      <c r="L789" s="670"/>
    </row>
    <row r="790" s="508" customFormat="true" ht="15.95" customHeight="true" spans="1:12">
      <c r="A790" s="658">
        <v>2120101</v>
      </c>
      <c r="B790" s="658"/>
      <c r="C790" s="658"/>
      <c r="D790" s="657" t="s">
        <v>810</v>
      </c>
      <c r="E790" s="658">
        <v>2120101</v>
      </c>
      <c r="F790" s="658" t="s">
        <v>811</v>
      </c>
      <c r="G790" s="664">
        <v>11868.446136</v>
      </c>
      <c r="H790" s="664">
        <v>12262</v>
      </c>
      <c r="I790" s="664">
        <v>12262</v>
      </c>
      <c r="J790" s="664">
        <v>12075.346031</v>
      </c>
      <c r="K790" s="669">
        <v>0.0174327702741489</v>
      </c>
      <c r="L790" s="670"/>
    </row>
    <row r="791" s="508" customFormat="true" ht="15.95" customHeight="true" spans="1:12">
      <c r="A791" s="658">
        <v>2120102</v>
      </c>
      <c r="B791" s="658"/>
      <c r="C791" s="658"/>
      <c r="D791" s="657" t="s">
        <v>810</v>
      </c>
      <c r="E791" s="658">
        <v>2120102</v>
      </c>
      <c r="F791" s="658" t="s">
        <v>812</v>
      </c>
      <c r="G791" s="664">
        <v>2132.501989</v>
      </c>
      <c r="H791" s="664">
        <v>2924</v>
      </c>
      <c r="I791" s="664">
        <v>2924</v>
      </c>
      <c r="J791" s="664">
        <v>3902.71</v>
      </c>
      <c r="K791" s="669">
        <v>0.830108492339606</v>
      </c>
      <c r="L791" s="276"/>
    </row>
    <row r="792" s="508" customFormat="true" ht="15.95" customHeight="true" spans="1:12">
      <c r="A792" s="658">
        <v>2120103</v>
      </c>
      <c r="B792" s="658"/>
      <c r="C792" s="658"/>
      <c r="D792" s="657" t="s">
        <v>810</v>
      </c>
      <c r="E792" s="658">
        <v>2120103</v>
      </c>
      <c r="F792" s="658" t="s">
        <v>813</v>
      </c>
      <c r="G792" s="664">
        <v>0</v>
      </c>
      <c r="H792" s="664">
        <v>0</v>
      </c>
      <c r="I792" s="664">
        <v>0</v>
      </c>
      <c r="J792" s="664">
        <v>0</v>
      </c>
      <c r="K792" s="669" t="s">
        <v>71</v>
      </c>
      <c r="L792" s="670"/>
    </row>
    <row r="793" s="508" customFormat="true" ht="15.95" customHeight="true" spans="1:12">
      <c r="A793" s="658">
        <v>2120104</v>
      </c>
      <c r="B793" s="658"/>
      <c r="C793" s="658"/>
      <c r="D793" s="657" t="s">
        <v>810</v>
      </c>
      <c r="E793" s="658">
        <v>2120104</v>
      </c>
      <c r="F793" s="658" t="s">
        <v>814</v>
      </c>
      <c r="G793" s="664">
        <v>3481.56034659623</v>
      </c>
      <c r="H793" s="664">
        <v>1103</v>
      </c>
      <c r="I793" s="664">
        <v>1103</v>
      </c>
      <c r="J793" s="664">
        <v>250</v>
      </c>
      <c r="K793" s="669">
        <v>-0.928193115984787</v>
      </c>
      <c r="L793" s="276"/>
    </row>
    <row r="794" s="508" customFormat="true" ht="15.95" customHeight="true" spans="1:12">
      <c r="A794" s="658">
        <v>2120105</v>
      </c>
      <c r="B794" s="658"/>
      <c r="C794" s="658"/>
      <c r="D794" s="657" t="s">
        <v>810</v>
      </c>
      <c r="E794" s="658">
        <v>2120105</v>
      </c>
      <c r="F794" s="658" t="s">
        <v>815</v>
      </c>
      <c r="G794" s="664">
        <v>1693.68</v>
      </c>
      <c r="H794" s="664">
        <v>1921</v>
      </c>
      <c r="I794" s="664">
        <v>1921</v>
      </c>
      <c r="J794" s="664">
        <v>1862.4</v>
      </c>
      <c r="K794" s="669">
        <v>0.0996174011619669</v>
      </c>
      <c r="L794" s="670"/>
    </row>
    <row r="795" s="508" customFormat="true" ht="15.95" customHeight="true" spans="1:12">
      <c r="A795" s="658">
        <v>2120106</v>
      </c>
      <c r="B795" s="658"/>
      <c r="C795" s="658"/>
      <c r="D795" s="657" t="s">
        <v>810</v>
      </c>
      <c r="E795" s="658">
        <v>2120106</v>
      </c>
      <c r="F795" s="658" t="s">
        <v>816</v>
      </c>
      <c r="G795" s="664">
        <v>5685.18</v>
      </c>
      <c r="H795" s="664">
        <v>10292</v>
      </c>
      <c r="I795" s="664">
        <v>10292</v>
      </c>
      <c r="J795" s="664">
        <v>8441.45</v>
      </c>
      <c r="K795" s="669">
        <v>0.484816663676436</v>
      </c>
      <c r="L795" s="276"/>
    </row>
    <row r="796" s="508" customFormat="true" ht="15.95" customHeight="true" spans="1:12">
      <c r="A796" s="658">
        <v>2120107</v>
      </c>
      <c r="B796" s="658"/>
      <c r="C796" s="658"/>
      <c r="D796" s="657" t="s">
        <v>810</v>
      </c>
      <c r="E796" s="658">
        <v>2120107</v>
      </c>
      <c r="F796" s="658" t="s">
        <v>817</v>
      </c>
      <c r="G796" s="664">
        <v>6841.4736</v>
      </c>
      <c r="H796" s="664">
        <v>7008.4</v>
      </c>
      <c r="I796" s="664">
        <v>6960</v>
      </c>
      <c r="J796" s="664">
        <v>6990.38</v>
      </c>
      <c r="K796" s="669">
        <v>0.0217652524450286</v>
      </c>
      <c r="L796" s="670"/>
    </row>
    <row r="797" s="508" customFormat="true" ht="15.95" customHeight="true" spans="1:12">
      <c r="A797" s="658">
        <v>2120109</v>
      </c>
      <c r="B797" s="658"/>
      <c r="C797" s="658"/>
      <c r="D797" s="657" t="s">
        <v>810</v>
      </c>
      <c r="E797" s="658">
        <v>2120109</v>
      </c>
      <c r="F797" s="658" t="s">
        <v>818</v>
      </c>
      <c r="G797" s="664">
        <v>3727.77711910102</v>
      </c>
      <c r="H797" s="664">
        <v>3868.05</v>
      </c>
      <c r="I797" s="664">
        <v>3792</v>
      </c>
      <c r="J797" s="664">
        <v>8899.75</v>
      </c>
      <c r="K797" s="669">
        <v>1.38741472884684</v>
      </c>
      <c r="L797" s="276"/>
    </row>
    <row r="798" s="508" customFormat="true" ht="15.95" customHeight="true" spans="1:12">
      <c r="A798" s="658">
        <v>2120110</v>
      </c>
      <c r="B798" s="658"/>
      <c r="C798" s="658"/>
      <c r="D798" s="657" t="s">
        <v>810</v>
      </c>
      <c r="E798" s="658">
        <v>2120110</v>
      </c>
      <c r="F798" s="658" t="s">
        <v>819</v>
      </c>
      <c r="G798" s="664">
        <v>0</v>
      </c>
      <c r="H798" s="664">
        <v>0</v>
      </c>
      <c r="I798" s="664">
        <v>0</v>
      </c>
      <c r="J798" s="664">
        <v>0</v>
      </c>
      <c r="K798" s="669" t="s">
        <v>71</v>
      </c>
      <c r="L798" s="670"/>
    </row>
    <row r="799" s="508" customFormat="true" ht="15.95" customHeight="true" spans="1:12">
      <c r="A799" s="658">
        <v>2120199</v>
      </c>
      <c r="B799" s="658"/>
      <c r="C799" s="658"/>
      <c r="D799" s="657" t="s">
        <v>810</v>
      </c>
      <c r="E799" s="658">
        <v>2120199</v>
      </c>
      <c r="F799" s="658" t="s">
        <v>820</v>
      </c>
      <c r="G799" s="664">
        <v>17881.791351</v>
      </c>
      <c r="H799" s="664">
        <v>20021.567526</v>
      </c>
      <c r="I799" s="664">
        <v>19744</v>
      </c>
      <c r="J799" s="664">
        <v>15598.779243</v>
      </c>
      <c r="K799" s="669">
        <v>-0.127672449766747</v>
      </c>
      <c r="L799" s="670"/>
    </row>
    <row r="800" s="508" customFormat="true" ht="39.95" customHeight="true" spans="1:12">
      <c r="A800" s="658">
        <v>21202</v>
      </c>
      <c r="B800" s="658" t="s">
        <v>220</v>
      </c>
      <c r="C800" s="657" t="s">
        <v>808</v>
      </c>
      <c r="D800" s="658"/>
      <c r="E800" s="658">
        <v>21202</v>
      </c>
      <c r="F800" s="658" t="s">
        <v>821</v>
      </c>
      <c r="G800" s="664">
        <v>8965.68682</v>
      </c>
      <c r="H800" s="664">
        <v>5155.9745</v>
      </c>
      <c r="I800" s="664">
        <v>4983</v>
      </c>
      <c r="J800" s="664">
        <v>6297.3945</v>
      </c>
      <c r="K800" s="669">
        <v>-0.297611591121805</v>
      </c>
      <c r="L800" s="276" t="s">
        <v>822</v>
      </c>
    </row>
    <row r="801" s="508" customFormat="true" ht="15.95" customHeight="true" spans="1:12">
      <c r="A801" s="658">
        <v>2120201</v>
      </c>
      <c r="B801" s="671" t="s">
        <v>226</v>
      </c>
      <c r="C801" s="657"/>
      <c r="D801" s="658">
        <v>21202</v>
      </c>
      <c r="E801" s="658">
        <v>2120201</v>
      </c>
      <c r="F801" s="658" t="s">
        <v>823</v>
      </c>
      <c r="G801" s="664">
        <v>8965.68682</v>
      </c>
      <c r="H801" s="664">
        <v>5155.9745</v>
      </c>
      <c r="I801" s="664">
        <v>4983</v>
      </c>
      <c r="J801" s="664">
        <v>6297.3945</v>
      </c>
      <c r="K801" s="669">
        <v>-0.297611591121805</v>
      </c>
      <c r="L801" s="276"/>
    </row>
    <row r="802" s="508" customFormat="true" ht="88.5" customHeight="true" spans="1:12">
      <c r="A802" s="658">
        <v>21203</v>
      </c>
      <c r="B802" s="658"/>
      <c r="C802" s="657" t="s">
        <v>808</v>
      </c>
      <c r="D802" s="658"/>
      <c r="E802" s="658">
        <v>21203</v>
      </c>
      <c r="F802" s="658" t="s">
        <v>824</v>
      </c>
      <c r="G802" s="664">
        <v>788757.94859485</v>
      </c>
      <c r="H802" s="664">
        <v>845145.215382</v>
      </c>
      <c r="I802" s="664">
        <v>835830</v>
      </c>
      <c r="J802" s="664">
        <v>934852.712728</v>
      </c>
      <c r="K802" s="669">
        <v>0.185221289235074</v>
      </c>
      <c r="L802" s="276"/>
    </row>
    <row r="803" s="508" customFormat="true" ht="15.95" customHeight="true" spans="1:12">
      <c r="A803" s="658">
        <v>2120303</v>
      </c>
      <c r="B803" s="658"/>
      <c r="C803" s="658"/>
      <c r="D803" s="657" t="s">
        <v>825</v>
      </c>
      <c r="E803" s="658">
        <v>2120303</v>
      </c>
      <c r="F803" s="658" t="s">
        <v>826</v>
      </c>
      <c r="G803" s="664">
        <v>166454.299282152</v>
      </c>
      <c r="H803" s="664">
        <v>356147.85675</v>
      </c>
      <c r="I803" s="664">
        <v>349211</v>
      </c>
      <c r="J803" s="664">
        <v>60636.85675</v>
      </c>
      <c r="K803" s="669">
        <v>-0.635714685583361</v>
      </c>
      <c r="L803" s="276"/>
    </row>
    <row r="804" s="508" customFormat="true" ht="15.95" customHeight="true" spans="1:12">
      <c r="A804" s="658">
        <v>2120399</v>
      </c>
      <c r="B804" s="658"/>
      <c r="C804" s="658"/>
      <c r="D804" s="657" t="s">
        <v>825</v>
      </c>
      <c r="E804" s="658">
        <v>2120399</v>
      </c>
      <c r="F804" s="658" t="s">
        <v>827</v>
      </c>
      <c r="G804" s="664">
        <v>622303.649312698</v>
      </c>
      <c r="H804" s="664">
        <v>488997.358632</v>
      </c>
      <c r="I804" s="664">
        <v>486619</v>
      </c>
      <c r="J804" s="664">
        <v>874215.855978</v>
      </c>
      <c r="K804" s="669">
        <v>0.404805928654807</v>
      </c>
      <c r="L804" s="276"/>
    </row>
    <row r="805" s="508" customFormat="true" ht="15.95" customHeight="true" spans="1:12">
      <c r="A805" s="658">
        <v>21205</v>
      </c>
      <c r="B805" s="658" t="s">
        <v>220</v>
      </c>
      <c r="C805" s="657" t="s">
        <v>808</v>
      </c>
      <c r="D805" s="658"/>
      <c r="E805" s="658">
        <v>21205</v>
      </c>
      <c r="F805" s="658" t="s">
        <v>828</v>
      </c>
      <c r="G805" s="664">
        <v>177691.39633999</v>
      </c>
      <c r="H805" s="664">
        <v>191506.281205</v>
      </c>
      <c r="I805" s="664">
        <v>187366</v>
      </c>
      <c r="J805" s="664">
        <v>156108.009155</v>
      </c>
      <c r="K805" s="669">
        <v>-0.121465572501287</v>
      </c>
      <c r="L805" s="670"/>
    </row>
    <row r="806" s="508" customFormat="true" ht="15.95" customHeight="true" spans="1:12">
      <c r="A806" s="658">
        <v>2120501</v>
      </c>
      <c r="B806" s="671" t="s">
        <v>226</v>
      </c>
      <c r="C806" s="657"/>
      <c r="D806" s="658">
        <v>21205</v>
      </c>
      <c r="E806" s="658">
        <v>2120501</v>
      </c>
      <c r="F806" s="658" t="s">
        <v>829</v>
      </c>
      <c r="G806" s="664">
        <v>177691.39633999</v>
      </c>
      <c r="H806" s="664">
        <v>191506.281205</v>
      </c>
      <c r="I806" s="664">
        <v>187366</v>
      </c>
      <c r="J806" s="664">
        <v>156108.009155</v>
      </c>
      <c r="K806" s="669">
        <v>-0.121465572501287</v>
      </c>
      <c r="L806" s="276"/>
    </row>
    <row r="807" s="508" customFormat="true" ht="39.95" customHeight="true" spans="1:12">
      <c r="A807" s="658">
        <v>21206</v>
      </c>
      <c r="B807" s="658" t="s">
        <v>220</v>
      </c>
      <c r="C807" s="657" t="s">
        <v>808</v>
      </c>
      <c r="D807" s="658"/>
      <c r="E807" s="658">
        <v>21206</v>
      </c>
      <c r="F807" s="658" t="s">
        <v>830</v>
      </c>
      <c r="G807" s="664">
        <v>32143.7804329063</v>
      </c>
      <c r="H807" s="664">
        <v>27226</v>
      </c>
      <c r="I807" s="664">
        <v>27226</v>
      </c>
      <c r="J807" s="664">
        <v>25159.261342</v>
      </c>
      <c r="K807" s="669">
        <v>-0.21728990793367</v>
      </c>
      <c r="L807" s="276" t="s">
        <v>831</v>
      </c>
    </row>
    <row r="808" s="508" customFormat="true" ht="15.95" customHeight="true" spans="1:12">
      <c r="A808" s="658">
        <v>2120601</v>
      </c>
      <c r="B808" s="671" t="s">
        <v>226</v>
      </c>
      <c r="C808" s="657"/>
      <c r="D808" s="658">
        <v>21206</v>
      </c>
      <c r="E808" s="658">
        <v>2120601</v>
      </c>
      <c r="F808" s="658" t="s">
        <v>832</v>
      </c>
      <c r="G808" s="664">
        <v>32143.7804329063</v>
      </c>
      <c r="H808" s="664">
        <v>27226</v>
      </c>
      <c r="I808" s="664">
        <v>27226</v>
      </c>
      <c r="J808" s="664">
        <v>25159.261342</v>
      </c>
      <c r="K808" s="669">
        <v>-0.21728990793367</v>
      </c>
      <c r="L808" s="276"/>
    </row>
    <row r="809" s="508" customFormat="true" ht="25.9" spans="1:12">
      <c r="A809" s="658">
        <v>21299</v>
      </c>
      <c r="B809" s="658" t="s">
        <v>220</v>
      </c>
      <c r="C809" s="657" t="s">
        <v>808</v>
      </c>
      <c r="D809" s="658"/>
      <c r="E809" s="658">
        <v>21299</v>
      </c>
      <c r="F809" s="658" t="s">
        <v>833</v>
      </c>
      <c r="G809" s="664">
        <v>80332.63547834</v>
      </c>
      <c r="H809" s="664">
        <v>232295.699479</v>
      </c>
      <c r="I809" s="664">
        <v>225512</v>
      </c>
      <c r="J809" s="664">
        <v>390822.147137</v>
      </c>
      <c r="K809" s="669">
        <v>3.86504824359182</v>
      </c>
      <c r="L809" s="670" t="s">
        <v>834</v>
      </c>
    </row>
    <row r="810" s="508" customFormat="true" ht="15.95" customHeight="true" spans="1:12">
      <c r="A810" s="671">
        <v>2129999</v>
      </c>
      <c r="B810" s="671" t="s">
        <v>226</v>
      </c>
      <c r="C810" s="672"/>
      <c r="D810" s="671">
        <v>21299</v>
      </c>
      <c r="E810" s="658">
        <v>2129999</v>
      </c>
      <c r="F810" s="658" t="s">
        <v>835</v>
      </c>
      <c r="G810" s="664">
        <v>80332.63547834</v>
      </c>
      <c r="H810" s="664">
        <v>232295.699479</v>
      </c>
      <c r="I810" s="664">
        <v>225512</v>
      </c>
      <c r="J810" s="664">
        <v>390822.147137</v>
      </c>
      <c r="K810" s="669">
        <v>3.86504824359182</v>
      </c>
      <c r="L810" s="670"/>
    </row>
    <row r="811" s="508" customFormat="true" ht="39.95" customHeight="true" spans="1:12">
      <c r="A811" s="671">
        <v>213</v>
      </c>
      <c r="B811" s="671"/>
      <c r="C811" s="671"/>
      <c r="D811" s="671"/>
      <c r="E811" s="658">
        <v>213</v>
      </c>
      <c r="F811" s="658" t="s">
        <v>836</v>
      </c>
      <c r="G811" s="664">
        <v>570350.415984895</v>
      </c>
      <c r="H811" s="664">
        <v>566783.377698</v>
      </c>
      <c r="I811" s="664">
        <v>531392</v>
      </c>
      <c r="J811" s="664">
        <v>738417.68733</v>
      </c>
      <c r="K811" s="669">
        <v>0.294673706961153</v>
      </c>
      <c r="L811" s="276" t="s">
        <v>837</v>
      </c>
    </row>
    <row r="812" s="508" customFormat="true" ht="58" customHeight="true" spans="1:12">
      <c r="A812" s="658">
        <v>21301</v>
      </c>
      <c r="B812" s="658"/>
      <c r="C812" s="657" t="s">
        <v>838</v>
      </c>
      <c r="D812" s="658"/>
      <c r="E812" s="658">
        <v>21301</v>
      </c>
      <c r="F812" s="658" t="s">
        <v>839</v>
      </c>
      <c r="G812" s="664">
        <v>38332.421467</v>
      </c>
      <c r="H812" s="664">
        <v>58884</v>
      </c>
      <c r="I812" s="664">
        <v>55936</v>
      </c>
      <c r="J812" s="664">
        <v>84812.204725</v>
      </c>
      <c r="K812" s="669">
        <v>1.21254492878865</v>
      </c>
      <c r="L812" s="276" t="s">
        <v>840</v>
      </c>
    </row>
    <row r="813" s="508" customFormat="true" ht="15.95" customHeight="true" spans="1:12">
      <c r="A813" s="658">
        <v>2130101</v>
      </c>
      <c r="B813" s="658"/>
      <c r="C813" s="658"/>
      <c r="D813" s="657" t="s">
        <v>841</v>
      </c>
      <c r="E813" s="658">
        <v>2130101</v>
      </c>
      <c r="F813" s="658" t="s">
        <v>811</v>
      </c>
      <c r="G813" s="664">
        <v>1942.626546</v>
      </c>
      <c r="H813" s="664">
        <v>1874</v>
      </c>
      <c r="I813" s="664">
        <v>1874</v>
      </c>
      <c r="J813" s="664">
        <v>1584.479271</v>
      </c>
      <c r="K813" s="669">
        <v>-0.184362391082038</v>
      </c>
      <c r="L813" s="670"/>
    </row>
    <row r="814" s="508" customFormat="true" ht="15.95" customHeight="true" spans="1:12">
      <c r="A814" s="658">
        <v>2130102</v>
      </c>
      <c r="B814" s="658"/>
      <c r="C814" s="658"/>
      <c r="D814" s="657" t="s">
        <v>841</v>
      </c>
      <c r="E814" s="658">
        <v>2130102</v>
      </c>
      <c r="F814" s="658" t="s">
        <v>812</v>
      </c>
      <c r="G814" s="664">
        <v>166.05</v>
      </c>
      <c r="H814" s="664">
        <v>232</v>
      </c>
      <c r="I814" s="664">
        <v>232</v>
      </c>
      <c r="J814" s="664">
        <v>544.35</v>
      </c>
      <c r="K814" s="669">
        <v>2.27822944896116</v>
      </c>
      <c r="L814" s="276"/>
    </row>
    <row r="815" s="508" customFormat="true" ht="15.95" customHeight="true" spans="1:12">
      <c r="A815" s="658">
        <v>2130103</v>
      </c>
      <c r="B815" s="658"/>
      <c r="C815" s="658"/>
      <c r="D815" s="657" t="s">
        <v>841</v>
      </c>
      <c r="E815" s="658">
        <v>2130103</v>
      </c>
      <c r="F815" s="658" t="s">
        <v>813</v>
      </c>
      <c r="G815" s="664">
        <v>0</v>
      </c>
      <c r="H815" s="664">
        <v>0</v>
      </c>
      <c r="I815" s="664">
        <v>0</v>
      </c>
      <c r="J815" s="664">
        <v>0</v>
      </c>
      <c r="K815" s="669" t="s">
        <v>71</v>
      </c>
      <c r="L815" s="670"/>
    </row>
    <row r="816" s="508" customFormat="true" ht="15.95" customHeight="true" spans="1:12">
      <c r="A816" s="658">
        <v>2130104</v>
      </c>
      <c r="B816" s="658"/>
      <c r="C816" s="658"/>
      <c r="D816" s="657" t="s">
        <v>841</v>
      </c>
      <c r="E816" s="658">
        <v>2130104</v>
      </c>
      <c r="F816" s="658" t="s">
        <v>842</v>
      </c>
      <c r="G816" s="664">
        <v>3415.740016</v>
      </c>
      <c r="H816" s="664">
        <v>3153</v>
      </c>
      <c r="I816" s="664">
        <v>3153</v>
      </c>
      <c r="J816" s="664">
        <v>5764.149954</v>
      </c>
      <c r="K816" s="669">
        <v>0.687525961284988</v>
      </c>
      <c r="L816" s="276"/>
    </row>
    <row r="817" s="508" customFormat="true" ht="15.95" customHeight="true" spans="1:12">
      <c r="A817" s="658">
        <v>2130105</v>
      </c>
      <c r="B817" s="658"/>
      <c r="C817" s="658"/>
      <c r="D817" s="657" t="s">
        <v>841</v>
      </c>
      <c r="E817" s="658">
        <v>2130105</v>
      </c>
      <c r="F817" s="658" t="s">
        <v>843</v>
      </c>
      <c r="G817" s="664">
        <v>0</v>
      </c>
      <c r="H817" s="664">
        <v>0</v>
      </c>
      <c r="I817" s="664">
        <v>0</v>
      </c>
      <c r="J817" s="664">
        <v>0</v>
      </c>
      <c r="K817" s="669" t="s">
        <v>71</v>
      </c>
      <c r="L817" s="670"/>
    </row>
    <row r="818" s="508" customFormat="true" ht="15.95" customHeight="true" spans="1:12">
      <c r="A818" s="658">
        <v>2130106</v>
      </c>
      <c r="B818" s="658"/>
      <c r="C818" s="658"/>
      <c r="D818" s="657" t="s">
        <v>841</v>
      </c>
      <c r="E818" s="658">
        <v>2130106</v>
      </c>
      <c r="F818" s="658" t="s">
        <v>844</v>
      </c>
      <c r="G818" s="664">
        <v>596.4</v>
      </c>
      <c r="H818" s="664">
        <v>630</v>
      </c>
      <c r="I818" s="664">
        <v>630</v>
      </c>
      <c r="J818" s="664">
        <v>970.467</v>
      </c>
      <c r="K818" s="669">
        <v>0.627208249496982</v>
      </c>
      <c r="L818" s="276"/>
    </row>
    <row r="819" s="508" customFormat="true" ht="15.95" customHeight="true" spans="1:12">
      <c r="A819" s="658">
        <v>2130108</v>
      </c>
      <c r="B819" s="658"/>
      <c r="C819" s="658"/>
      <c r="D819" s="657" t="s">
        <v>841</v>
      </c>
      <c r="E819" s="658">
        <v>2130108</v>
      </c>
      <c r="F819" s="658" t="s">
        <v>845</v>
      </c>
      <c r="G819" s="664">
        <v>3873.87138</v>
      </c>
      <c r="H819" s="664">
        <v>3770</v>
      </c>
      <c r="I819" s="664">
        <v>3770</v>
      </c>
      <c r="J819" s="664">
        <v>4775.2603</v>
      </c>
      <c r="K819" s="669">
        <v>0.232684266352694</v>
      </c>
      <c r="L819" s="276"/>
    </row>
    <row r="820" s="508" customFormat="true" ht="15.95" customHeight="true" spans="1:12">
      <c r="A820" s="658">
        <v>2130109</v>
      </c>
      <c r="B820" s="658"/>
      <c r="C820" s="658"/>
      <c r="D820" s="657" t="s">
        <v>841</v>
      </c>
      <c r="E820" s="658">
        <v>2130109</v>
      </c>
      <c r="F820" s="658" t="s">
        <v>846</v>
      </c>
      <c r="G820" s="664">
        <v>18641.900925</v>
      </c>
      <c r="H820" s="664">
        <v>24430</v>
      </c>
      <c r="I820" s="664">
        <v>21636</v>
      </c>
      <c r="J820" s="664">
        <v>49531.082</v>
      </c>
      <c r="K820" s="669">
        <v>1.65697592746969</v>
      </c>
      <c r="L820" s="276"/>
    </row>
    <row r="821" s="508" customFormat="true" ht="15.95" customHeight="true" spans="1:12">
      <c r="A821" s="658">
        <v>2130110</v>
      </c>
      <c r="B821" s="658"/>
      <c r="C821" s="658"/>
      <c r="D821" s="657" t="s">
        <v>841</v>
      </c>
      <c r="E821" s="658">
        <v>2130110</v>
      </c>
      <c r="F821" s="658" t="s">
        <v>847</v>
      </c>
      <c r="G821" s="664">
        <v>3696.628</v>
      </c>
      <c r="H821" s="664">
        <v>3576</v>
      </c>
      <c r="I821" s="664">
        <v>3576</v>
      </c>
      <c r="J821" s="664">
        <v>3528.488</v>
      </c>
      <c r="K821" s="669">
        <v>-0.0454846957822103</v>
      </c>
      <c r="L821" s="670"/>
    </row>
    <row r="822" s="508" customFormat="true" ht="15.95" customHeight="true" spans="1:12">
      <c r="A822" s="658">
        <v>2130111</v>
      </c>
      <c r="B822" s="658"/>
      <c r="C822" s="658"/>
      <c r="D822" s="657" t="s">
        <v>841</v>
      </c>
      <c r="E822" s="658">
        <v>2130111</v>
      </c>
      <c r="F822" s="658" t="s">
        <v>848</v>
      </c>
      <c r="G822" s="664">
        <v>216.145</v>
      </c>
      <c r="H822" s="664">
        <v>214</v>
      </c>
      <c r="I822" s="664">
        <v>214</v>
      </c>
      <c r="J822" s="664">
        <v>261.325</v>
      </c>
      <c r="K822" s="669">
        <v>0.20902634805339</v>
      </c>
      <c r="L822" s="276"/>
    </row>
    <row r="823" s="508" customFormat="true" ht="15.95" customHeight="true" spans="1:12">
      <c r="A823" s="658">
        <v>2130112</v>
      </c>
      <c r="B823" s="658"/>
      <c r="C823" s="658"/>
      <c r="D823" s="657" t="s">
        <v>841</v>
      </c>
      <c r="E823" s="658">
        <v>2130112</v>
      </c>
      <c r="F823" s="658" t="s">
        <v>849</v>
      </c>
      <c r="G823" s="664">
        <v>220.7</v>
      </c>
      <c r="H823" s="664">
        <v>195</v>
      </c>
      <c r="I823" s="664">
        <v>195</v>
      </c>
      <c r="J823" s="664">
        <v>515.74</v>
      </c>
      <c r="K823" s="669">
        <v>1.33683733574989</v>
      </c>
      <c r="L823" s="276"/>
    </row>
    <row r="824" s="508" customFormat="true" ht="15.95" customHeight="true" spans="1:12">
      <c r="A824" s="658">
        <v>2130114</v>
      </c>
      <c r="B824" s="658"/>
      <c r="C824" s="658"/>
      <c r="D824" s="657" t="s">
        <v>841</v>
      </c>
      <c r="E824" s="658">
        <v>2130114</v>
      </c>
      <c r="F824" s="658" t="s">
        <v>850</v>
      </c>
      <c r="G824" s="664">
        <v>0</v>
      </c>
      <c r="H824" s="664">
        <v>0</v>
      </c>
      <c r="I824" s="664">
        <v>0</v>
      </c>
      <c r="J824" s="664">
        <v>0</v>
      </c>
      <c r="K824" s="669" t="s">
        <v>71</v>
      </c>
      <c r="L824" s="670"/>
    </row>
    <row r="825" s="508" customFormat="true" ht="15.95" customHeight="true" spans="1:12">
      <c r="A825" s="658">
        <v>2130119</v>
      </c>
      <c r="B825" s="658"/>
      <c r="C825" s="658"/>
      <c r="D825" s="657" t="s">
        <v>841</v>
      </c>
      <c r="E825" s="658">
        <v>2130119</v>
      </c>
      <c r="F825" s="658" t="s">
        <v>851</v>
      </c>
      <c r="G825" s="664">
        <v>0</v>
      </c>
      <c r="H825" s="664">
        <v>0</v>
      </c>
      <c r="I825" s="664">
        <v>0</v>
      </c>
      <c r="J825" s="664">
        <v>0</v>
      </c>
      <c r="K825" s="669" t="s">
        <v>71</v>
      </c>
      <c r="L825" s="670"/>
    </row>
    <row r="826" s="508" customFormat="true" ht="15.95" customHeight="true" spans="1:12">
      <c r="A826" s="658">
        <v>2130120</v>
      </c>
      <c r="B826" s="658"/>
      <c r="C826" s="658"/>
      <c r="D826" s="657" t="s">
        <v>841</v>
      </c>
      <c r="E826" s="658">
        <v>2130120</v>
      </c>
      <c r="F826" s="658" t="s">
        <v>852</v>
      </c>
      <c r="G826" s="664">
        <v>415</v>
      </c>
      <c r="H826" s="664">
        <v>392</v>
      </c>
      <c r="I826" s="664">
        <v>392</v>
      </c>
      <c r="J826" s="664">
        <v>415</v>
      </c>
      <c r="K826" s="669">
        <v>0</v>
      </c>
      <c r="L826" s="670"/>
    </row>
    <row r="827" s="508" customFormat="true" ht="15.95" customHeight="true" spans="1:12">
      <c r="A827" s="658">
        <v>2130121</v>
      </c>
      <c r="B827" s="658"/>
      <c r="C827" s="658"/>
      <c r="D827" s="657" t="s">
        <v>841</v>
      </c>
      <c r="E827" s="658">
        <v>2130121</v>
      </c>
      <c r="F827" s="658" t="s">
        <v>853</v>
      </c>
      <c r="G827" s="664">
        <v>0</v>
      </c>
      <c r="H827" s="664">
        <v>0</v>
      </c>
      <c r="I827" s="664">
        <v>0</v>
      </c>
      <c r="J827" s="664">
        <v>0</v>
      </c>
      <c r="K827" s="669" t="s">
        <v>71</v>
      </c>
      <c r="L827" s="670"/>
    </row>
    <row r="828" s="508" customFormat="true" ht="15.95" customHeight="true" spans="1:12">
      <c r="A828" s="658">
        <v>2130122</v>
      </c>
      <c r="B828" s="658"/>
      <c r="C828" s="658"/>
      <c r="D828" s="657" t="s">
        <v>841</v>
      </c>
      <c r="E828" s="658">
        <v>2130122</v>
      </c>
      <c r="F828" s="658" t="s">
        <v>854</v>
      </c>
      <c r="G828" s="664">
        <v>2590.2574</v>
      </c>
      <c r="H828" s="664">
        <v>5257</v>
      </c>
      <c r="I828" s="664">
        <v>5153</v>
      </c>
      <c r="J828" s="664">
        <v>2102.24</v>
      </c>
      <c r="K828" s="669">
        <v>-0.18840498245464</v>
      </c>
      <c r="L828" s="670"/>
    </row>
    <row r="829" s="508" customFormat="true" ht="15.95" customHeight="true" spans="1:12">
      <c r="A829" s="658">
        <v>2130124</v>
      </c>
      <c r="B829" s="658"/>
      <c r="C829" s="658"/>
      <c r="D829" s="657" t="s">
        <v>841</v>
      </c>
      <c r="E829" s="658">
        <v>2130124</v>
      </c>
      <c r="F829" s="658" t="s">
        <v>855</v>
      </c>
      <c r="G829" s="664">
        <v>0</v>
      </c>
      <c r="H829" s="664">
        <v>0</v>
      </c>
      <c r="I829" s="664">
        <v>0</v>
      </c>
      <c r="J829" s="664">
        <v>0</v>
      </c>
      <c r="K829" s="669" t="s">
        <v>71</v>
      </c>
      <c r="L829" s="670"/>
    </row>
    <row r="830" s="508" customFormat="true" ht="15.95" customHeight="true" spans="1:12">
      <c r="A830" s="658">
        <v>2130125</v>
      </c>
      <c r="B830" s="658"/>
      <c r="C830" s="658"/>
      <c r="D830" s="657" t="s">
        <v>841</v>
      </c>
      <c r="E830" s="658">
        <v>2130125</v>
      </c>
      <c r="F830" s="658" t="s">
        <v>856</v>
      </c>
      <c r="G830" s="664">
        <v>0</v>
      </c>
      <c r="H830" s="664">
        <v>0</v>
      </c>
      <c r="I830" s="664">
        <v>0</v>
      </c>
      <c r="J830" s="664">
        <v>0</v>
      </c>
      <c r="K830" s="669" t="s">
        <v>71</v>
      </c>
      <c r="L830" s="670"/>
    </row>
    <row r="831" s="508" customFormat="true" ht="15.95" customHeight="true" spans="1:12">
      <c r="A831" s="658">
        <v>2130126</v>
      </c>
      <c r="B831" s="658"/>
      <c r="C831" s="658"/>
      <c r="D831" s="657" t="s">
        <v>841</v>
      </c>
      <c r="E831" s="658">
        <v>2130126</v>
      </c>
      <c r="F831" s="658" t="s">
        <v>857</v>
      </c>
      <c r="G831" s="664">
        <v>0</v>
      </c>
      <c r="H831" s="664">
        <v>0</v>
      </c>
      <c r="I831" s="664">
        <v>0</v>
      </c>
      <c r="J831" s="664">
        <v>0</v>
      </c>
      <c r="K831" s="669" t="s">
        <v>71</v>
      </c>
      <c r="L831" s="670"/>
    </row>
    <row r="832" s="508" customFormat="true" ht="15.95" customHeight="true" spans="1:12">
      <c r="A832" s="658">
        <v>2130135</v>
      </c>
      <c r="B832" s="658"/>
      <c r="C832" s="658"/>
      <c r="D832" s="657" t="s">
        <v>841</v>
      </c>
      <c r="E832" s="658">
        <v>2130135</v>
      </c>
      <c r="F832" s="658" t="s">
        <v>858</v>
      </c>
      <c r="G832" s="664">
        <v>160.2</v>
      </c>
      <c r="H832" s="664">
        <v>156</v>
      </c>
      <c r="I832" s="664">
        <v>156</v>
      </c>
      <c r="J832" s="664">
        <v>389.26</v>
      </c>
      <c r="K832" s="669">
        <v>1.42983770287141</v>
      </c>
      <c r="L832" s="276"/>
    </row>
    <row r="833" s="508" customFormat="true" ht="15.95" customHeight="true" spans="1:12">
      <c r="A833" s="658">
        <v>2130142</v>
      </c>
      <c r="B833" s="658"/>
      <c r="C833" s="658"/>
      <c r="D833" s="657" t="s">
        <v>841</v>
      </c>
      <c r="E833" s="658">
        <v>2130142</v>
      </c>
      <c r="F833" s="658" t="s">
        <v>859</v>
      </c>
      <c r="G833" s="664">
        <v>0</v>
      </c>
      <c r="H833" s="664">
        <v>0</v>
      </c>
      <c r="I833" s="664">
        <v>0</v>
      </c>
      <c r="J833" s="664">
        <v>0</v>
      </c>
      <c r="K833" s="669" t="s">
        <v>71</v>
      </c>
      <c r="L833" s="670"/>
    </row>
    <row r="834" s="508" customFormat="true" ht="15.95" customHeight="true" spans="1:12">
      <c r="A834" s="658">
        <v>2130148</v>
      </c>
      <c r="B834" s="658"/>
      <c r="C834" s="658"/>
      <c r="D834" s="657" t="s">
        <v>841</v>
      </c>
      <c r="E834" s="658">
        <v>2130148</v>
      </c>
      <c r="F834" s="658" t="s">
        <v>860</v>
      </c>
      <c r="G834" s="664">
        <v>330</v>
      </c>
      <c r="H834" s="664">
        <v>202</v>
      </c>
      <c r="I834" s="664">
        <v>202</v>
      </c>
      <c r="J834" s="664">
        <v>451.54</v>
      </c>
      <c r="K834" s="669">
        <v>0.36830303030303</v>
      </c>
      <c r="L834" s="276"/>
    </row>
    <row r="835" s="508" customFormat="true" ht="15.95" customHeight="true" spans="1:12">
      <c r="A835" s="658">
        <v>2130152</v>
      </c>
      <c r="B835" s="658"/>
      <c r="C835" s="658"/>
      <c r="D835" s="657" t="s">
        <v>841</v>
      </c>
      <c r="E835" s="658">
        <v>2130152</v>
      </c>
      <c r="F835" s="658" t="s">
        <v>861</v>
      </c>
      <c r="G835" s="664">
        <v>0</v>
      </c>
      <c r="H835" s="664">
        <v>0</v>
      </c>
      <c r="I835" s="664">
        <v>0</v>
      </c>
      <c r="J835" s="664">
        <v>0</v>
      </c>
      <c r="K835" s="669" t="s">
        <v>71</v>
      </c>
      <c r="L835" s="670"/>
    </row>
    <row r="836" s="508" customFormat="true" ht="15.95" customHeight="true" spans="1:12">
      <c r="A836" s="658">
        <v>2130153</v>
      </c>
      <c r="B836" s="658"/>
      <c r="C836" s="658"/>
      <c r="D836" s="657" t="s">
        <v>841</v>
      </c>
      <c r="E836" s="658">
        <v>2130153</v>
      </c>
      <c r="F836" s="658" t="s">
        <v>862</v>
      </c>
      <c r="G836" s="664">
        <v>0</v>
      </c>
      <c r="H836" s="664">
        <v>0</v>
      </c>
      <c r="I836" s="664">
        <v>0</v>
      </c>
      <c r="J836" s="664">
        <v>440</v>
      </c>
      <c r="K836" s="669" t="s">
        <v>71</v>
      </c>
      <c r="L836" s="670"/>
    </row>
    <row r="837" s="508" customFormat="true" ht="15.95" customHeight="true" spans="1:12">
      <c r="A837" s="658">
        <v>2130199</v>
      </c>
      <c r="B837" s="658"/>
      <c r="C837" s="658"/>
      <c r="D837" s="657" t="s">
        <v>841</v>
      </c>
      <c r="E837" s="658">
        <v>2130199</v>
      </c>
      <c r="F837" s="658" t="s">
        <v>863</v>
      </c>
      <c r="G837" s="664">
        <v>2066.9022</v>
      </c>
      <c r="H837" s="664">
        <v>14803</v>
      </c>
      <c r="I837" s="664">
        <v>14753</v>
      </c>
      <c r="J837" s="664">
        <v>13538.8232</v>
      </c>
      <c r="K837" s="669">
        <v>5.55029696131728</v>
      </c>
      <c r="L837" s="276"/>
    </row>
    <row r="838" s="508" customFormat="true" ht="15.95" customHeight="true" spans="1:12">
      <c r="A838" s="658">
        <v>21302</v>
      </c>
      <c r="B838" s="658"/>
      <c r="C838" s="657" t="s">
        <v>838</v>
      </c>
      <c r="D838" s="658"/>
      <c r="E838" s="658">
        <v>21302</v>
      </c>
      <c r="F838" s="658" t="s">
        <v>864</v>
      </c>
      <c r="G838" s="664">
        <v>36063.2020606286</v>
      </c>
      <c r="H838" s="664">
        <v>40114.006796</v>
      </c>
      <c r="I838" s="664">
        <v>38954</v>
      </c>
      <c r="J838" s="664">
        <v>30809.359659</v>
      </c>
      <c r="K838" s="669">
        <v>-0.145684301488148</v>
      </c>
      <c r="L838" s="670"/>
    </row>
    <row r="839" s="508" customFormat="true" ht="15.95" customHeight="true" spans="1:12">
      <c r="A839" s="658">
        <v>2130201</v>
      </c>
      <c r="B839" s="658"/>
      <c r="C839" s="658"/>
      <c r="D839" s="657" t="s">
        <v>865</v>
      </c>
      <c r="E839" s="658">
        <v>2130201</v>
      </c>
      <c r="F839" s="658" t="s">
        <v>811</v>
      </c>
      <c r="G839" s="664">
        <v>710.559806</v>
      </c>
      <c r="H839" s="664">
        <v>768</v>
      </c>
      <c r="I839" s="664">
        <v>768</v>
      </c>
      <c r="J839" s="664">
        <v>569.807372</v>
      </c>
      <c r="K839" s="669">
        <v>-0.198086681531209</v>
      </c>
      <c r="L839" s="670"/>
    </row>
    <row r="840" s="508" customFormat="true" ht="15.95" customHeight="true" spans="1:12">
      <c r="A840" s="658">
        <v>2130202</v>
      </c>
      <c r="B840" s="658"/>
      <c r="C840" s="658"/>
      <c r="D840" s="657" t="s">
        <v>865</v>
      </c>
      <c r="E840" s="658">
        <v>2130202</v>
      </c>
      <c r="F840" s="658" t="s">
        <v>812</v>
      </c>
      <c r="G840" s="664">
        <v>0</v>
      </c>
      <c r="H840" s="664">
        <v>0</v>
      </c>
      <c r="I840" s="664">
        <v>0</v>
      </c>
      <c r="J840" s="664">
        <v>2138.25094</v>
      </c>
      <c r="K840" s="669" t="s">
        <v>71</v>
      </c>
      <c r="L840" s="670"/>
    </row>
    <row r="841" s="508" customFormat="true" ht="15.95" customHeight="true" spans="1:12">
      <c r="A841" s="658">
        <v>2130203</v>
      </c>
      <c r="B841" s="658"/>
      <c r="C841" s="658"/>
      <c r="D841" s="657" t="s">
        <v>865</v>
      </c>
      <c r="E841" s="658">
        <v>2130203</v>
      </c>
      <c r="F841" s="658" t="s">
        <v>813</v>
      </c>
      <c r="G841" s="664">
        <v>0</v>
      </c>
      <c r="H841" s="664">
        <v>0</v>
      </c>
      <c r="I841" s="664">
        <v>0</v>
      </c>
      <c r="J841" s="664">
        <v>0</v>
      </c>
      <c r="K841" s="669" t="s">
        <v>71</v>
      </c>
      <c r="L841" s="670"/>
    </row>
    <row r="842" s="508" customFormat="true" ht="15.95" customHeight="true" spans="1:12">
      <c r="A842" s="658">
        <v>2130204</v>
      </c>
      <c r="B842" s="658"/>
      <c r="C842" s="658"/>
      <c r="D842" s="657" t="s">
        <v>865</v>
      </c>
      <c r="E842" s="658">
        <v>2130204</v>
      </c>
      <c r="F842" s="658" t="s">
        <v>866</v>
      </c>
      <c r="G842" s="664">
        <v>933.504433</v>
      </c>
      <c r="H842" s="664">
        <v>943</v>
      </c>
      <c r="I842" s="664">
        <v>943</v>
      </c>
      <c r="J842" s="664">
        <v>4186.821554</v>
      </c>
      <c r="K842" s="669">
        <v>3.48505803078495</v>
      </c>
      <c r="L842" s="276"/>
    </row>
    <row r="843" s="508" customFormat="true" ht="15.95" customHeight="true" spans="1:12">
      <c r="A843" s="658">
        <v>2130205</v>
      </c>
      <c r="B843" s="658"/>
      <c r="C843" s="658"/>
      <c r="D843" s="657" t="s">
        <v>865</v>
      </c>
      <c r="E843" s="658">
        <v>2130205</v>
      </c>
      <c r="F843" s="658" t="s">
        <v>867</v>
      </c>
      <c r="G843" s="664">
        <v>577.829</v>
      </c>
      <c r="H843" s="664">
        <v>2282.259699</v>
      </c>
      <c r="I843" s="664">
        <v>2010</v>
      </c>
      <c r="J843" s="664">
        <v>11082.259699</v>
      </c>
      <c r="K843" s="669">
        <v>18.1791337904467</v>
      </c>
      <c r="L843" s="276"/>
    </row>
    <row r="844" s="508" customFormat="true" ht="15.95" customHeight="true" spans="1:12">
      <c r="A844" s="658">
        <v>2130206</v>
      </c>
      <c r="B844" s="658"/>
      <c r="C844" s="658"/>
      <c r="D844" s="657" t="s">
        <v>865</v>
      </c>
      <c r="E844" s="658">
        <v>2130206</v>
      </c>
      <c r="F844" s="658" t="s">
        <v>868</v>
      </c>
      <c r="G844" s="664">
        <v>0</v>
      </c>
      <c r="H844" s="664">
        <v>0</v>
      </c>
      <c r="I844" s="664">
        <v>0</v>
      </c>
      <c r="J844" s="664">
        <v>0</v>
      </c>
      <c r="K844" s="669" t="s">
        <v>71</v>
      </c>
      <c r="L844" s="670"/>
    </row>
    <row r="845" s="508" customFormat="true" ht="15.95" customHeight="true" spans="1:12">
      <c r="A845" s="658">
        <v>2130207</v>
      </c>
      <c r="B845" s="658"/>
      <c r="C845" s="658"/>
      <c r="D845" s="657" t="s">
        <v>865</v>
      </c>
      <c r="E845" s="658">
        <v>2130207</v>
      </c>
      <c r="F845" s="658" t="s">
        <v>869</v>
      </c>
      <c r="G845" s="664">
        <v>3643.47807249483</v>
      </c>
      <c r="H845" s="664">
        <v>1640</v>
      </c>
      <c r="I845" s="664">
        <v>1640</v>
      </c>
      <c r="J845" s="664">
        <v>7010.910997</v>
      </c>
      <c r="K845" s="669">
        <v>0.924235814653705</v>
      </c>
      <c r="L845" s="276"/>
    </row>
    <row r="846" s="508" customFormat="true" ht="15.95" customHeight="true" spans="1:12">
      <c r="A846" s="658">
        <v>2130209</v>
      </c>
      <c r="B846" s="658"/>
      <c r="C846" s="658"/>
      <c r="D846" s="657" t="s">
        <v>865</v>
      </c>
      <c r="E846" s="658">
        <v>2130209</v>
      </c>
      <c r="F846" s="658" t="s">
        <v>870</v>
      </c>
      <c r="G846" s="664">
        <v>1475.27</v>
      </c>
      <c r="H846" s="664">
        <v>1341</v>
      </c>
      <c r="I846" s="664">
        <v>1341</v>
      </c>
      <c r="J846" s="664">
        <v>2679.268</v>
      </c>
      <c r="K846" s="669">
        <v>0.816120438970494</v>
      </c>
      <c r="L846" s="276"/>
    </row>
    <row r="847" s="508" customFormat="true" ht="15.95" customHeight="true" spans="1:12">
      <c r="A847" s="658">
        <v>2130210</v>
      </c>
      <c r="B847" s="658"/>
      <c r="C847" s="658"/>
      <c r="D847" s="657" t="s">
        <v>865</v>
      </c>
      <c r="E847" s="658">
        <v>2130210</v>
      </c>
      <c r="F847" s="658" t="s">
        <v>871</v>
      </c>
      <c r="G847" s="664">
        <v>10639.783204</v>
      </c>
      <c r="H847" s="664">
        <v>10352</v>
      </c>
      <c r="I847" s="664">
        <v>10052</v>
      </c>
      <c r="J847" s="664">
        <v>300</v>
      </c>
      <c r="K847" s="669">
        <v>-0.971803936767507</v>
      </c>
      <c r="L847" s="276"/>
    </row>
    <row r="848" s="508" customFormat="true" ht="15.95" customHeight="true" spans="1:12">
      <c r="A848" s="658">
        <v>2130211</v>
      </c>
      <c r="B848" s="658"/>
      <c r="C848" s="658"/>
      <c r="D848" s="657" t="s">
        <v>865</v>
      </c>
      <c r="E848" s="658">
        <v>2130211</v>
      </c>
      <c r="F848" s="658" t="s">
        <v>872</v>
      </c>
      <c r="G848" s="664">
        <v>1306.06724</v>
      </c>
      <c r="H848" s="664">
        <v>1533</v>
      </c>
      <c r="I848" s="664">
        <v>1533</v>
      </c>
      <c r="J848" s="664">
        <v>1164.374</v>
      </c>
      <c r="K848" s="669">
        <v>-0.108488472614932</v>
      </c>
      <c r="L848" s="670"/>
    </row>
    <row r="849" s="508" customFormat="true" ht="15.95" customHeight="true" spans="1:12">
      <c r="A849" s="658">
        <v>2130212</v>
      </c>
      <c r="B849" s="658"/>
      <c r="C849" s="658"/>
      <c r="D849" s="657" t="s">
        <v>865</v>
      </c>
      <c r="E849" s="658">
        <v>2130212</v>
      </c>
      <c r="F849" s="658" t="s">
        <v>873</v>
      </c>
      <c r="G849" s="664">
        <v>188.219132</v>
      </c>
      <c r="H849" s="664">
        <v>139</v>
      </c>
      <c r="I849" s="664">
        <v>139</v>
      </c>
      <c r="J849" s="664">
        <v>472.72</v>
      </c>
      <c r="K849" s="669">
        <v>1.51154064401912</v>
      </c>
      <c r="L849" s="276"/>
    </row>
    <row r="850" s="508" customFormat="true" ht="15.95" customHeight="true" spans="1:12">
      <c r="A850" s="658">
        <v>2130213</v>
      </c>
      <c r="B850" s="658"/>
      <c r="C850" s="658"/>
      <c r="D850" s="657" t="s">
        <v>865</v>
      </c>
      <c r="E850" s="658">
        <v>2130213</v>
      </c>
      <c r="F850" s="658" t="s">
        <v>874</v>
      </c>
      <c r="G850" s="664">
        <v>0</v>
      </c>
      <c r="H850" s="664">
        <v>0</v>
      </c>
      <c r="I850" s="664">
        <v>0</v>
      </c>
      <c r="J850" s="664">
        <v>0</v>
      </c>
      <c r="K850" s="669" t="s">
        <v>71</v>
      </c>
      <c r="L850" s="670"/>
    </row>
    <row r="851" s="508" customFormat="true" ht="15.95" customHeight="true" spans="1:12">
      <c r="A851" s="658">
        <v>2130217</v>
      </c>
      <c r="B851" s="658"/>
      <c r="C851" s="658"/>
      <c r="D851" s="657" t="s">
        <v>865</v>
      </c>
      <c r="E851" s="658">
        <v>2130217</v>
      </c>
      <c r="F851" s="658" t="s">
        <v>875</v>
      </c>
      <c r="G851" s="664">
        <v>0</v>
      </c>
      <c r="H851" s="664">
        <v>0</v>
      </c>
      <c r="I851" s="664">
        <v>0</v>
      </c>
      <c r="J851" s="664">
        <v>0</v>
      </c>
      <c r="K851" s="669" t="s">
        <v>71</v>
      </c>
      <c r="L851" s="670"/>
    </row>
    <row r="852" s="508" customFormat="true" ht="15.95" customHeight="true" spans="1:12">
      <c r="A852" s="658">
        <v>2130220</v>
      </c>
      <c r="B852" s="658"/>
      <c r="C852" s="658"/>
      <c r="D852" s="657" t="s">
        <v>865</v>
      </c>
      <c r="E852" s="658">
        <v>2130220</v>
      </c>
      <c r="F852" s="658" t="s">
        <v>876</v>
      </c>
      <c r="G852" s="664">
        <v>0</v>
      </c>
      <c r="H852" s="664">
        <v>0</v>
      </c>
      <c r="I852" s="664">
        <v>0</v>
      </c>
      <c r="J852" s="664">
        <v>0</v>
      </c>
      <c r="K852" s="669" t="s">
        <v>71</v>
      </c>
      <c r="L852" s="670"/>
    </row>
    <row r="853" s="508" customFormat="true" ht="15.95" customHeight="true" spans="1:12">
      <c r="A853" s="658">
        <v>2130221</v>
      </c>
      <c r="B853" s="658"/>
      <c r="C853" s="658"/>
      <c r="D853" s="657" t="s">
        <v>865</v>
      </c>
      <c r="E853" s="658">
        <v>2130221</v>
      </c>
      <c r="F853" s="658" t="s">
        <v>877</v>
      </c>
      <c r="G853" s="664">
        <v>0</v>
      </c>
      <c r="H853" s="664">
        <v>0</v>
      </c>
      <c r="I853" s="664">
        <v>0</v>
      </c>
      <c r="J853" s="664">
        <v>0</v>
      </c>
      <c r="K853" s="669" t="s">
        <v>71</v>
      </c>
      <c r="L853" s="670"/>
    </row>
    <row r="854" s="508" customFormat="true" ht="15.95" customHeight="true" spans="1:12">
      <c r="A854" s="658">
        <v>2130223</v>
      </c>
      <c r="B854" s="658"/>
      <c r="C854" s="658"/>
      <c r="D854" s="657" t="s">
        <v>865</v>
      </c>
      <c r="E854" s="658">
        <v>2130223</v>
      </c>
      <c r="F854" s="658" t="s">
        <v>878</v>
      </c>
      <c r="G854" s="664">
        <v>68</v>
      </c>
      <c r="H854" s="664">
        <v>68</v>
      </c>
      <c r="I854" s="664">
        <v>68</v>
      </c>
      <c r="J854" s="664">
        <v>0</v>
      </c>
      <c r="K854" s="669">
        <v>-1</v>
      </c>
      <c r="L854" s="276"/>
    </row>
    <row r="855" s="508" customFormat="true" ht="15.95" customHeight="true" spans="1:12">
      <c r="A855" s="658">
        <v>2130226</v>
      </c>
      <c r="B855" s="658"/>
      <c r="C855" s="658"/>
      <c r="D855" s="657" t="s">
        <v>865</v>
      </c>
      <c r="E855" s="658">
        <v>2130226</v>
      </c>
      <c r="F855" s="658" t="s">
        <v>879</v>
      </c>
      <c r="G855" s="664">
        <v>0</v>
      </c>
      <c r="H855" s="664">
        <v>0</v>
      </c>
      <c r="I855" s="664">
        <v>0</v>
      </c>
      <c r="J855" s="664">
        <v>0</v>
      </c>
      <c r="K855" s="669" t="s">
        <v>71</v>
      </c>
      <c r="L855" s="670"/>
    </row>
    <row r="856" s="508" customFormat="true" ht="15.95" customHeight="true" spans="1:12">
      <c r="A856" s="658">
        <v>2130227</v>
      </c>
      <c r="B856" s="658"/>
      <c r="C856" s="658"/>
      <c r="D856" s="657" t="s">
        <v>865</v>
      </c>
      <c r="E856" s="658">
        <v>2130227</v>
      </c>
      <c r="F856" s="658" t="s">
        <v>880</v>
      </c>
      <c r="G856" s="664">
        <v>0</v>
      </c>
      <c r="H856" s="664">
        <v>0</v>
      </c>
      <c r="I856" s="664">
        <v>0</v>
      </c>
      <c r="J856" s="664">
        <v>0</v>
      </c>
      <c r="K856" s="669" t="s">
        <v>71</v>
      </c>
      <c r="L856" s="670"/>
    </row>
    <row r="857" s="508" customFormat="true" ht="15.95" customHeight="true" spans="1:12">
      <c r="A857" s="658">
        <v>2130232</v>
      </c>
      <c r="B857" s="658"/>
      <c r="C857" s="658"/>
      <c r="D857" s="657" t="s">
        <v>865</v>
      </c>
      <c r="E857" s="658">
        <v>2130232</v>
      </c>
      <c r="F857" s="658" t="s">
        <v>881</v>
      </c>
      <c r="G857" s="664">
        <v>0</v>
      </c>
      <c r="H857" s="664">
        <v>0</v>
      </c>
      <c r="I857" s="664">
        <v>0</v>
      </c>
      <c r="J857" s="664">
        <v>0</v>
      </c>
      <c r="K857" s="669" t="s">
        <v>71</v>
      </c>
      <c r="L857" s="670"/>
    </row>
    <row r="858" s="508" customFormat="true" ht="15.95" customHeight="true" spans="1:12">
      <c r="A858" s="658">
        <v>2130234</v>
      </c>
      <c r="B858" s="658"/>
      <c r="C858" s="658"/>
      <c r="D858" s="657" t="s">
        <v>865</v>
      </c>
      <c r="E858" s="658">
        <v>2130234</v>
      </c>
      <c r="F858" s="658" t="s">
        <v>882</v>
      </c>
      <c r="G858" s="664">
        <v>389.8</v>
      </c>
      <c r="H858" s="664">
        <v>387</v>
      </c>
      <c r="I858" s="664">
        <v>387</v>
      </c>
      <c r="J858" s="664">
        <v>617.2</v>
      </c>
      <c r="K858" s="669">
        <v>0.583376090302719</v>
      </c>
      <c r="L858" s="276"/>
    </row>
    <row r="859" s="508" customFormat="true" ht="15.95" customHeight="true" spans="1:12">
      <c r="A859" s="658">
        <v>2130235</v>
      </c>
      <c r="B859" s="658"/>
      <c r="C859" s="658"/>
      <c r="D859" s="657" t="s">
        <v>865</v>
      </c>
      <c r="E859" s="658">
        <v>2130235</v>
      </c>
      <c r="F859" s="658" t="s">
        <v>883</v>
      </c>
      <c r="G859" s="664">
        <v>11603.9466675977</v>
      </c>
      <c r="H859" s="664">
        <v>16273.067097</v>
      </c>
      <c r="I859" s="664">
        <v>15939</v>
      </c>
      <c r="J859" s="664">
        <v>334.067097</v>
      </c>
      <c r="K859" s="669">
        <v>-0.971210907239618</v>
      </c>
      <c r="L859" s="276"/>
    </row>
    <row r="860" s="508" customFormat="true" ht="15.95" customHeight="true" spans="1:12">
      <c r="A860" s="658">
        <v>2130236</v>
      </c>
      <c r="B860" s="658"/>
      <c r="C860" s="658"/>
      <c r="D860" s="657" t="s">
        <v>865</v>
      </c>
      <c r="E860" s="658">
        <v>2130236</v>
      </c>
      <c r="F860" s="658" t="s">
        <v>884</v>
      </c>
      <c r="G860" s="664">
        <v>0</v>
      </c>
      <c r="H860" s="664">
        <v>0</v>
      </c>
      <c r="I860" s="664">
        <v>0</v>
      </c>
      <c r="J860" s="664">
        <v>0</v>
      </c>
      <c r="K860" s="669" t="s">
        <v>71</v>
      </c>
      <c r="L860" s="670"/>
    </row>
    <row r="861" s="508" customFormat="true" ht="15.95" customHeight="true" spans="1:12">
      <c r="A861" s="658">
        <v>2130237</v>
      </c>
      <c r="B861" s="658"/>
      <c r="C861" s="658"/>
      <c r="D861" s="657" t="s">
        <v>865</v>
      </c>
      <c r="E861" s="658">
        <v>2130237</v>
      </c>
      <c r="F861" s="658" t="s">
        <v>849</v>
      </c>
      <c r="G861" s="664">
        <v>8.3</v>
      </c>
      <c r="H861" s="664">
        <v>8</v>
      </c>
      <c r="I861" s="664">
        <v>8</v>
      </c>
      <c r="J861" s="664">
        <v>0</v>
      </c>
      <c r="K861" s="669">
        <v>-1</v>
      </c>
      <c r="L861" s="276"/>
    </row>
    <row r="862" s="508" customFormat="true" ht="15.95" customHeight="true" spans="1:12">
      <c r="A862" s="658">
        <v>2130299</v>
      </c>
      <c r="B862" s="658"/>
      <c r="C862" s="658"/>
      <c r="D862" s="657" t="s">
        <v>865</v>
      </c>
      <c r="E862" s="658">
        <v>2130299</v>
      </c>
      <c r="F862" s="658" t="s">
        <v>885</v>
      </c>
      <c r="G862" s="664">
        <v>4518.44450553607</v>
      </c>
      <c r="H862" s="664">
        <v>4379.68</v>
      </c>
      <c r="I862" s="664">
        <v>4126</v>
      </c>
      <c r="J862" s="664">
        <v>253.68</v>
      </c>
      <c r="K862" s="669">
        <v>-0.943856785296536</v>
      </c>
      <c r="L862" s="276"/>
    </row>
    <row r="863" s="508" customFormat="true" ht="54.75" customHeight="true" spans="1:12">
      <c r="A863" s="658">
        <v>21303</v>
      </c>
      <c r="B863" s="658"/>
      <c r="C863" s="657" t="s">
        <v>838</v>
      </c>
      <c r="D863" s="658"/>
      <c r="E863" s="658">
        <v>21303</v>
      </c>
      <c r="F863" s="658" t="s">
        <v>886</v>
      </c>
      <c r="G863" s="664">
        <v>488815.096307266</v>
      </c>
      <c r="H863" s="664">
        <v>459903.249302</v>
      </c>
      <c r="I863" s="664">
        <v>434601</v>
      </c>
      <c r="J863" s="664">
        <v>600924.271346</v>
      </c>
      <c r="K863" s="669">
        <v>0.229348839439817</v>
      </c>
      <c r="L863" s="276" t="s">
        <v>887</v>
      </c>
    </row>
    <row r="864" s="508" customFormat="true" ht="15.95" customHeight="true" spans="1:12">
      <c r="A864" s="658">
        <v>2130301</v>
      </c>
      <c r="B864" s="658"/>
      <c r="C864" s="658"/>
      <c r="D864" s="657" t="s">
        <v>888</v>
      </c>
      <c r="E864" s="658">
        <v>2130301</v>
      </c>
      <c r="F864" s="658" t="s">
        <v>811</v>
      </c>
      <c r="G864" s="664">
        <v>3115.451278</v>
      </c>
      <c r="H864" s="664">
        <v>564</v>
      </c>
      <c r="I864" s="664">
        <v>564</v>
      </c>
      <c r="J864" s="664">
        <v>3222.990432</v>
      </c>
      <c r="K864" s="669">
        <v>0.0345180021781743</v>
      </c>
      <c r="L864" s="670"/>
    </row>
    <row r="865" s="508" customFormat="true" ht="15.95" customHeight="true" spans="1:12">
      <c r="A865" s="658">
        <v>2130302</v>
      </c>
      <c r="B865" s="658"/>
      <c r="C865" s="658"/>
      <c r="D865" s="657" t="s">
        <v>888</v>
      </c>
      <c r="E865" s="658">
        <v>2130302</v>
      </c>
      <c r="F865" s="658" t="s">
        <v>812</v>
      </c>
      <c r="G865" s="664">
        <v>0</v>
      </c>
      <c r="H865" s="664">
        <v>0</v>
      </c>
      <c r="I865" s="664">
        <v>0</v>
      </c>
      <c r="J865" s="664">
        <v>0</v>
      </c>
      <c r="K865" s="669" t="s">
        <v>71</v>
      </c>
      <c r="L865" s="670"/>
    </row>
    <row r="866" s="508" customFormat="true" ht="15.95" customHeight="true" spans="1:12">
      <c r="A866" s="658">
        <v>2130303</v>
      </c>
      <c r="B866" s="658"/>
      <c r="C866" s="658"/>
      <c r="D866" s="657" t="s">
        <v>888</v>
      </c>
      <c r="E866" s="658">
        <v>2130303</v>
      </c>
      <c r="F866" s="658" t="s">
        <v>813</v>
      </c>
      <c r="G866" s="664">
        <v>0</v>
      </c>
      <c r="H866" s="664">
        <v>0</v>
      </c>
      <c r="I866" s="664">
        <v>0</v>
      </c>
      <c r="J866" s="664">
        <v>0</v>
      </c>
      <c r="K866" s="669" t="s">
        <v>71</v>
      </c>
      <c r="L866" s="670"/>
    </row>
    <row r="867" s="508" customFormat="true" ht="15.95" customHeight="true" spans="1:12">
      <c r="A867" s="658">
        <v>2130304</v>
      </c>
      <c r="B867" s="658"/>
      <c r="C867" s="658"/>
      <c r="D867" s="657" t="s">
        <v>888</v>
      </c>
      <c r="E867" s="658">
        <v>2130304</v>
      </c>
      <c r="F867" s="658" t="s">
        <v>889</v>
      </c>
      <c r="G867" s="664">
        <v>48201.794423</v>
      </c>
      <c r="H867" s="664">
        <v>41906</v>
      </c>
      <c r="I867" s="664">
        <v>41906</v>
      </c>
      <c r="J867" s="664">
        <v>75456.526403</v>
      </c>
      <c r="K867" s="669">
        <v>0.565429820741178</v>
      </c>
      <c r="L867" s="276"/>
    </row>
    <row r="868" s="508" customFormat="true" ht="15.95" customHeight="true" spans="1:12">
      <c r="A868" s="658">
        <v>2130305</v>
      </c>
      <c r="B868" s="658"/>
      <c r="C868" s="658"/>
      <c r="D868" s="657" t="s">
        <v>888</v>
      </c>
      <c r="E868" s="658">
        <v>2130305</v>
      </c>
      <c r="F868" s="658" t="s">
        <v>890</v>
      </c>
      <c r="G868" s="664">
        <v>230564.694573599</v>
      </c>
      <c r="H868" s="664">
        <v>230079.930398</v>
      </c>
      <c r="I868" s="664">
        <v>211024</v>
      </c>
      <c r="J868" s="664">
        <v>281407.924164</v>
      </c>
      <c r="K868" s="669">
        <v>0.220516110172155</v>
      </c>
      <c r="L868" s="276"/>
    </row>
    <row r="869" s="508" customFormat="true" ht="15.95" customHeight="true" spans="1:12">
      <c r="A869" s="658">
        <v>2130306</v>
      </c>
      <c r="B869" s="658"/>
      <c r="C869" s="658"/>
      <c r="D869" s="657" t="s">
        <v>888</v>
      </c>
      <c r="E869" s="658">
        <v>2130306</v>
      </c>
      <c r="F869" s="658" t="s">
        <v>891</v>
      </c>
      <c r="G869" s="664">
        <v>120595.519927</v>
      </c>
      <c r="H869" s="664">
        <v>97993.5177</v>
      </c>
      <c r="I869" s="664">
        <v>97905</v>
      </c>
      <c r="J869" s="664">
        <v>103049.86818</v>
      </c>
      <c r="K869" s="669">
        <v>-0.145491737650129</v>
      </c>
      <c r="L869" s="670"/>
    </row>
    <row r="870" s="508" customFormat="true" ht="15.95" customHeight="true" spans="1:12">
      <c r="A870" s="658">
        <v>2130307</v>
      </c>
      <c r="B870" s="658"/>
      <c r="C870" s="658"/>
      <c r="D870" s="657" t="s">
        <v>888</v>
      </c>
      <c r="E870" s="658">
        <v>2130307</v>
      </c>
      <c r="F870" s="658" t="s">
        <v>892</v>
      </c>
      <c r="G870" s="664">
        <v>0</v>
      </c>
      <c r="H870" s="664">
        <v>0</v>
      </c>
      <c r="I870" s="664">
        <v>0</v>
      </c>
      <c r="J870" s="664">
        <v>0</v>
      </c>
      <c r="K870" s="669" t="s">
        <v>71</v>
      </c>
      <c r="L870" s="670"/>
    </row>
    <row r="871" s="508" customFormat="true" ht="15.95" customHeight="true" spans="1:12">
      <c r="A871" s="658">
        <v>2130308</v>
      </c>
      <c r="B871" s="658"/>
      <c r="C871" s="658"/>
      <c r="D871" s="657" t="s">
        <v>888</v>
      </c>
      <c r="E871" s="658">
        <v>2130308</v>
      </c>
      <c r="F871" s="658" t="s">
        <v>893</v>
      </c>
      <c r="G871" s="664">
        <v>0</v>
      </c>
      <c r="H871" s="664">
        <v>0</v>
      </c>
      <c r="I871" s="664">
        <v>0</v>
      </c>
      <c r="J871" s="664">
        <v>0</v>
      </c>
      <c r="K871" s="669" t="s">
        <v>71</v>
      </c>
      <c r="L871" s="670"/>
    </row>
    <row r="872" s="508" customFormat="true" ht="15.95" customHeight="true" spans="1:12">
      <c r="A872" s="658">
        <v>2130309</v>
      </c>
      <c r="B872" s="658"/>
      <c r="C872" s="658"/>
      <c r="D872" s="657" t="s">
        <v>888</v>
      </c>
      <c r="E872" s="658">
        <v>2130309</v>
      </c>
      <c r="F872" s="658" t="s">
        <v>894</v>
      </c>
      <c r="G872" s="664">
        <v>0</v>
      </c>
      <c r="H872" s="664">
        <v>0</v>
      </c>
      <c r="I872" s="664">
        <v>0</v>
      </c>
      <c r="J872" s="664">
        <v>0</v>
      </c>
      <c r="K872" s="669" t="s">
        <v>71</v>
      </c>
      <c r="L872" s="670"/>
    </row>
    <row r="873" s="508" customFormat="true" ht="15.95" customHeight="true" spans="1:12">
      <c r="A873" s="658">
        <v>2130310</v>
      </c>
      <c r="B873" s="658"/>
      <c r="C873" s="658"/>
      <c r="D873" s="657" t="s">
        <v>888</v>
      </c>
      <c r="E873" s="658">
        <v>2130310</v>
      </c>
      <c r="F873" s="658" t="s">
        <v>895</v>
      </c>
      <c r="G873" s="664">
        <v>0</v>
      </c>
      <c r="H873" s="664">
        <v>0</v>
      </c>
      <c r="I873" s="664">
        <v>0</v>
      </c>
      <c r="J873" s="664">
        <v>0</v>
      </c>
      <c r="K873" s="669" t="s">
        <v>71</v>
      </c>
      <c r="L873" s="670"/>
    </row>
    <row r="874" s="508" customFormat="true" ht="15.95" customHeight="true" spans="1:12">
      <c r="A874" s="658">
        <v>2130311</v>
      </c>
      <c r="B874" s="658"/>
      <c r="C874" s="658"/>
      <c r="D874" s="657" t="s">
        <v>888</v>
      </c>
      <c r="E874" s="658">
        <v>2130311</v>
      </c>
      <c r="F874" s="658" t="s">
        <v>896</v>
      </c>
      <c r="G874" s="664">
        <v>76132.964173</v>
      </c>
      <c r="H874" s="664">
        <v>80075</v>
      </c>
      <c r="I874" s="664">
        <v>80075</v>
      </c>
      <c r="J874" s="664">
        <v>77290.681932</v>
      </c>
      <c r="K874" s="669">
        <v>0.015206524159092</v>
      </c>
      <c r="L874" s="670"/>
    </row>
    <row r="875" s="508" customFormat="true" ht="15.95" customHeight="true" spans="1:12">
      <c r="A875" s="658">
        <v>2130312</v>
      </c>
      <c r="B875" s="658"/>
      <c r="C875" s="658"/>
      <c r="D875" s="657" t="s">
        <v>888</v>
      </c>
      <c r="E875" s="658">
        <v>2130312</v>
      </c>
      <c r="F875" s="658" t="s">
        <v>897</v>
      </c>
      <c r="G875" s="664">
        <v>0</v>
      </c>
      <c r="H875" s="664">
        <v>0</v>
      </c>
      <c r="I875" s="664">
        <v>0</v>
      </c>
      <c r="J875" s="664">
        <v>0</v>
      </c>
      <c r="K875" s="669" t="s">
        <v>71</v>
      </c>
      <c r="L875" s="670"/>
    </row>
    <row r="876" s="508" customFormat="true" ht="15.95" customHeight="true" spans="1:12">
      <c r="A876" s="658">
        <v>2130313</v>
      </c>
      <c r="B876" s="658"/>
      <c r="C876" s="658"/>
      <c r="D876" s="657" t="s">
        <v>888</v>
      </c>
      <c r="E876" s="658">
        <v>2130313</v>
      </c>
      <c r="F876" s="658" t="s">
        <v>898</v>
      </c>
      <c r="G876" s="664">
        <v>585.5</v>
      </c>
      <c r="H876" s="664">
        <v>601</v>
      </c>
      <c r="I876" s="664">
        <v>601</v>
      </c>
      <c r="J876" s="664">
        <v>923.885</v>
      </c>
      <c r="K876" s="669">
        <v>0.577941929974381</v>
      </c>
      <c r="L876" s="276"/>
    </row>
    <row r="877" s="508" customFormat="true" ht="15.95" customHeight="true" spans="1:12">
      <c r="A877" s="658">
        <v>2130314</v>
      </c>
      <c r="B877" s="658"/>
      <c r="C877" s="658"/>
      <c r="D877" s="657" t="s">
        <v>888</v>
      </c>
      <c r="E877" s="658">
        <v>2130314</v>
      </c>
      <c r="F877" s="658" t="s">
        <v>899</v>
      </c>
      <c r="G877" s="664">
        <v>101.993512082472</v>
      </c>
      <c r="H877" s="664">
        <v>120</v>
      </c>
      <c r="I877" s="664">
        <v>20</v>
      </c>
      <c r="J877" s="664">
        <v>100</v>
      </c>
      <c r="K877" s="669">
        <v>-0.0195454793326466</v>
      </c>
      <c r="L877" s="670"/>
    </row>
    <row r="878" s="508" customFormat="true" ht="15.95" customHeight="true" spans="1:12">
      <c r="A878" s="658">
        <v>2130315</v>
      </c>
      <c r="B878" s="658"/>
      <c r="C878" s="658"/>
      <c r="D878" s="657" t="s">
        <v>888</v>
      </c>
      <c r="E878" s="658">
        <v>2130315</v>
      </c>
      <c r="F878" s="658" t="s">
        <v>900</v>
      </c>
      <c r="G878" s="664">
        <v>0</v>
      </c>
      <c r="H878" s="664">
        <v>0</v>
      </c>
      <c r="I878" s="664">
        <v>0</v>
      </c>
      <c r="J878" s="664">
        <v>0</v>
      </c>
      <c r="K878" s="669" t="s">
        <v>71</v>
      </c>
      <c r="L878" s="670"/>
    </row>
    <row r="879" s="508" customFormat="true" ht="15.95" customHeight="true" spans="1:12">
      <c r="A879" s="658">
        <v>2130316</v>
      </c>
      <c r="B879" s="658"/>
      <c r="C879" s="658"/>
      <c r="D879" s="657" t="s">
        <v>888</v>
      </c>
      <c r="E879" s="658">
        <v>2130316</v>
      </c>
      <c r="F879" s="658" t="s">
        <v>901</v>
      </c>
      <c r="G879" s="664">
        <v>0</v>
      </c>
      <c r="H879" s="664">
        <v>0</v>
      </c>
      <c r="I879" s="664">
        <v>0</v>
      </c>
      <c r="J879" s="664">
        <v>0</v>
      </c>
      <c r="K879" s="669" t="s">
        <v>71</v>
      </c>
      <c r="L879" s="670"/>
    </row>
    <row r="880" s="508" customFormat="true" ht="15.95" customHeight="true" spans="1:12">
      <c r="A880" s="658">
        <v>2130317</v>
      </c>
      <c r="B880" s="658"/>
      <c r="C880" s="658"/>
      <c r="D880" s="657" t="s">
        <v>888</v>
      </c>
      <c r="E880" s="658">
        <v>2130317</v>
      </c>
      <c r="F880" s="658" t="s">
        <v>902</v>
      </c>
      <c r="G880" s="664">
        <v>0</v>
      </c>
      <c r="H880" s="664">
        <v>0</v>
      </c>
      <c r="I880" s="664">
        <v>0</v>
      </c>
      <c r="J880" s="664">
        <v>0</v>
      </c>
      <c r="K880" s="669" t="s">
        <v>71</v>
      </c>
      <c r="L880" s="670"/>
    </row>
    <row r="881" s="508" customFormat="true" ht="15.95" customHeight="true" spans="1:12">
      <c r="A881" s="658">
        <v>2130318</v>
      </c>
      <c r="B881" s="658"/>
      <c r="C881" s="658"/>
      <c r="D881" s="657" t="s">
        <v>888</v>
      </c>
      <c r="E881" s="658">
        <v>2130318</v>
      </c>
      <c r="F881" s="658" t="s">
        <v>903</v>
      </c>
      <c r="G881" s="664">
        <v>0</v>
      </c>
      <c r="H881" s="664">
        <v>0</v>
      </c>
      <c r="I881" s="664">
        <v>0</v>
      </c>
      <c r="J881" s="664">
        <v>0</v>
      </c>
      <c r="K881" s="669" t="s">
        <v>71</v>
      </c>
      <c r="L881" s="670"/>
    </row>
    <row r="882" s="508" customFormat="true" ht="15.95" customHeight="true" spans="1:12">
      <c r="A882" s="658">
        <v>2130319</v>
      </c>
      <c r="B882" s="658"/>
      <c r="C882" s="658"/>
      <c r="D882" s="657" t="s">
        <v>888</v>
      </c>
      <c r="E882" s="658">
        <v>2130319</v>
      </c>
      <c r="F882" s="658" t="s">
        <v>904</v>
      </c>
      <c r="G882" s="664">
        <v>8891.27116142</v>
      </c>
      <c r="H882" s="664">
        <v>3771.956648</v>
      </c>
      <c r="I882" s="664">
        <v>2025</v>
      </c>
      <c r="J882" s="664">
        <v>54746.956648</v>
      </c>
      <c r="K882" s="669">
        <v>5.15738240956499</v>
      </c>
      <c r="L882" s="276"/>
    </row>
    <row r="883" s="508" customFormat="true" ht="15.95" customHeight="true" spans="1:12">
      <c r="A883" s="658">
        <v>2130321</v>
      </c>
      <c r="B883" s="658"/>
      <c r="C883" s="658"/>
      <c r="D883" s="657" t="s">
        <v>888</v>
      </c>
      <c r="E883" s="658">
        <v>2130321</v>
      </c>
      <c r="F883" s="658" t="s">
        <v>905</v>
      </c>
      <c r="G883" s="664">
        <v>0</v>
      </c>
      <c r="H883" s="664">
        <v>0</v>
      </c>
      <c r="I883" s="664">
        <v>0</v>
      </c>
      <c r="J883" s="664">
        <v>0</v>
      </c>
      <c r="K883" s="669" t="s">
        <v>71</v>
      </c>
      <c r="L883" s="670"/>
    </row>
    <row r="884" s="508" customFormat="true" ht="15.95" customHeight="true" spans="1:12">
      <c r="A884" s="658">
        <v>2130322</v>
      </c>
      <c r="B884" s="658"/>
      <c r="C884" s="658"/>
      <c r="D884" s="657" t="s">
        <v>888</v>
      </c>
      <c r="E884" s="658">
        <v>2130322</v>
      </c>
      <c r="F884" s="658" t="s">
        <v>906</v>
      </c>
      <c r="G884" s="664">
        <v>0</v>
      </c>
      <c r="H884" s="664">
        <v>0</v>
      </c>
      <c r="I884" s="664">
        <v>0</v>
      </c>
      <c r="J884" s="664">
        <v>0</v>
      </c>
      <c r="K884" s="669" t="s">
        <v>71</v>
      </c>
      <c r="L884" s="670"/>
    </row>
    <row r="885" s="508" customFormat="true" ht="15.95" customHeight="true" spans="1:12">
      <c r="A885" s="658">
        <v>2130333</v>
      </c>
      <c r="B885" s="658"/>
      <c r="C885" s="658"/>
      <c r="D885" s="657" t="s">
        <v>888</v>
      </c>
      <c r="E885" s="658">
        <v>2130333</v>
      </c>
      <c r="F885" s="658" t="s">
        <v>878</v>
      </c>
      <c r="G885" s="664">
        <v>0</v>
      </c>
      <c r="H885" s="664">
        <v>0</v>
      </c>
      <c r="I885" s="664">
        <v>0</v>
      </c>
      <c r="J885" s="664">
        <v>0</v>
      </c>
      <c r="K885" s="669" t="s">
        <v>71</v>
      </c>
      <c r="L885" s="670"/>
    </row>
    <row r="886" s="508" customFormat="true" ht="15.95" customHeight="true" spans="1:12">
      <c r="A886" s="658">
        <v>2130334</v>
      </c>
      <c r="B886" s="658"/>
      <c r="C886" s="658"/>
      <c r="D886" s="657" t="s">
        <v>888</v>
      </c>
      <c r="E886" s="658">
        <v>2130334</v>
      </c>
      <c r="F886" s="658" t="s">
        <v>907</v>
      </c>
      <c r="G886" s="664">
        <v>0</v>
      </c>
      <c r="H886" s="664">
        <v>0</v>
      </c>
      <c r="I886" s="664">
        <v>0</v>
      </c>
      <c r="J886" s="664">
        <v>0</v>
      </c>
      <c r="K886" s="669" t="s">
        <v>71</v>
      </c>
      <c r="L886" s="670"/>
    </row>
    <row r="887" s="508" customFormat="true" ht="15.95" customHeight="true" spans="1:12">
      <c r="A887" s="658">
        <v>2130335</v>
      </c>
      <c r="B887" s="658"/>
      <c r="C887" s="658"/>
      <c r="D887" s="657" t="s">
        <v>888</v>
      </c>
      <c r="E887" s="658">
        <v>2130335</v>
      </c>
      <c r="F887" s="658" t="s">
        <v>908</v>
      </c>
      <c r="G887" s="664">
        <v>0</v>
      </c>
      <c r="H887" s="664">
        <v>0</v>
      </c>
      <c r="I887" s="664">
        <v>0</v>
      </c>
      <c r="J887" s="664">
        <v>0</v>
      </c>
      <c r="K887" s="669" t="s">
        <v>71</v>
      </c>
      <c r="L887" s="670"/>
    </row>
    <row r="888" s="508" customFormat="true" ht="15.95" customHeight="true" spans="1:12">
      <c r="A888" s="658">
        <v>2130336</v>
      </c>
      <c r="B888" s="658"/>
      <c r="C888" s="658"/>
      <c r="D888" s="657" t="s">
        <v>888</v>
      </c>
      <c r="E888" s="658">
        <v>2130336</v>
      </c>
      <c r="F888" s="658" t="s">
        <v>909</v>
      </c>
      <c r="G888" s="664">
        <v>0</v>
      </c>
      <c r="H888" s="664">
        <v>0</v>
      </c>
      <c r="I888" s="664">
        <v>0</v>
      </c>
      <c r="J888" s="664">
        <v>0</v>
      </c>
      <c r="K888" s="669" t="s">
        <v>71</v>
      </c>
      <c r="L888" s="670"/>
    </row>
    <row r="889" s="508" customFormat="true" ht="15.95" customHeight="true" spans="1:12">
      <c r="A889" s="658">
        <v>2130337</v>
      </c>
      <c r="B889" s="658"/>
      <c r="C889" s="658"/>
      <c r="D889" s="657" t="s">
        <v>888</v>
      </c>
      <c r="E889" s="658">
        <v>2130337</v>
      </c>
      <c r="F889" s="658" t="s">
        <v>910</v>
      </c>
      <c r="G889" s="664">
        <v>0</v>
      </c>
      <c r="H889" s="664">
        <v>0</v>
      </c>
      <c r="I889" s="664">
        <v>0</v>
      </c>
      <c r="J889" s="664">
        <v>0</v>
      </c>
      <c r="K889" s="669" t="s">
        <v>71</v>
      </c>
      <c r="L889" s="670"/>
    </row>
    <row r="890" s="508" customFormat="true" ht="15.95" customHeight="true" spans="1:12">
      <c r="A890" s="658">
        <v>2130399</v>
      </c>
      <c r="B890" s="658"/>
      <c r="C890" s="658"/>
      <c r="D890" s="657" t="s">
        <v>888</v>
      </c>
      <c r="E890" s="658">
        <v>2130399</v>
      </c>
      <c r="F890" s="658" t="s">
        <v>911</v>
      </c>
      <c r="G890" s="664">
        <v>625.907259164943</v>
      </c>
      <c r="H890" s="664">
        <v>4791.844556</v>
      </c>
      <c r="I890" s="664">
        <v>481</v>
      </c>
      <c r="J890" s="664">
        <v>4725.438587</v>
      </c>
      <c r="K890" s="669">
        <v>6.54974242239092</v>
      </c>
      <c r="L890" s="276"/>
    </row>
    <row r="891" s="508" customFormat="true" ht="15.95" customHeight="true" spans="1:12">
      <c r="A891" s="658">
        <v>21305</v>
      </c>
      <c r="B891" s="658"/>
      <c r="C891" s="657" t="s">
        <v>838</v>
      </c>
      <c r="D891" s="658"/>
      <c r="E891" s="658">
        <v>21305</v>
      </c>
      <c r="F891" s="658" t="s">
        <v>912</v>
      </c>
      <c r="G891" s="664">
        <v>0</v>
      </c>
      <c r="H891" s="664">
        <v>0</v>
      </c>
      <c r="I891" s="664">
        <v>0</v>
      </c>
      <c r="J891" s="664">
        <v>0</v>
      </c>
      <c r="K891" s="669" t="s">
        <v>71</v>
      </c>
      <c r="L891" s="670"/>
    </row>
    <row r="892" s="508" customFormat="true" ht="15.95" customHeight="true" spans="1:12">
      <c r="A892" s="658">
        <v>2130501</v>
      </c>
      <c r="B892" s="658"/>
      <c r="C892" s="658"/>
      <c r="D892" s="657" t="s">
        <v>913</v>
      </c>
      <c r="E892" s="658">
        <v>2130501</v>
      </c>
      <c r="F892" s="658" t="s">
        <v>811</v>
      </c>
      <c r="G892" s="664">
        <v>0</v>
      </c>
      <c r="H892" s="664">
        <v>0</v>
      </c>
      <c r="I892" s="664">
        <v>0</v>
      </c>
      <c r="J892" s="664">
        <v>0</v>
      </c>
      <c r="K892" s="669" t="s">
        <v>71</v>
      </c>
      <c r="L892" s="670"/>
    </row>
    <row r="893" s="508" customFormat="true" ht="15.95" customHeight="true" spans="1:12">
      <c r="A893" s="658">
        <v>2130502</v>
      </c>
      <c r="B893" s="658"/>
      <c r="C893" s="658"/>
      <c r="D893" s="657" t="s">
        <v>913</v>
      </c>
      <c r="E893" s="658">
        <v>2130502</v>
      </c>
      <c r="F893" s="658" t="s">
        <v>812</v>
      </c>
      <c r="G893" s="664">
        <v>0</v>
      </c>
      <c r="H893" s="664">
        <v>0</v>
      </c>
      <c r="I893" s="664">
        <v>0</v>
      </c>
      <c r="J893" s="664">
        <v>0</v>
      </c>
      <c r="K893" s="669" t="s">
        <v>71</v>
      </c>
      <c r="L893" s="670"/>
    </row>
    <row r="894" s="508" customFormat="true" ht="15.95" customHeight="true" spans="1:12">
      <c r="A894" s="658">
        <v>2130503</v>
      </c>
      <c r="B894" s="658"/>
      <c r="C894" s="658"/>
      <c r="D894" s="657" t="s">
        <v>913</v>
      </c>
      <c r="E894" s="658">
        <v>2130503</v>
      </c>
      <c r="F894" s="658" t="s">
        <v>813</v>
      </c>
      <c r="G894" s="664">
        <v>0</v>
      </c>
      <c r="H894" s="664">
        <v>0</v>
      </c>
      <c r="I894" s="664">
        <v>0</v>
      </c>
      <c r="J894" s="664">
        <v>0</v>
      </c>
      <c r="K894" s="669" t="s">
        <v>71</v>
      </c>
      <c r="L894" s="670"/>
    </row>
    <row r="895" s="508" customFormat="true" ht="15.95" customHeight="true" spans="1:12">
      <c r="A895" s="658">
        <v>2130504</v>
      </c>
      <c r="B895" s="658"/>
      <c r="C895" s="658"/>
      <c r="D895" s="657" t="s">
        <v>913</v>
      </c>
      <c r="E895" s="658">
        <v>2130504</v>
      </c>
      <c r="F895" s="658" t="s">
        <v>914</v>
      </c>
      <c r="G895" s="664">
        <v>0</v>
      </c>
      <c r="H895" s="664">
        <v>0</v>
      </c>
      <c r="I895" s="664">
        <v>0</v>
      </c>
      <c r="J895" s="664">
        <v>0</v>
      </c>
      <c r="K895" s="669" t="s">
        <v>71</v>
      </c>
      <c r="L895" s="670"/>
    </row>
    <row r="896" s="508" customFormat="true" ht="15.95" customHeight="true" spans="1:12">
      <c r="A896" s="658">
        <v>2130505</v>
      </c>
      <c r="B896" s="658"/>
      <c r="C896" s="658"/>
      <c r="D896" s="657" t="s">
        <v>913</v>
      </c>
      <c r="E896" s="658">
        <v>2130505</v>
      </c>
      <c r="F896" s="658" t="s">
        <v>915</v>
      </c>
      <c r="G896" s="664">
        <v>0</v>
      </c>
      <c r="H896" s="664">
        <v>0</v>
      </c>
      <c r="I896" s="664">
        <v>0</v>
      </c>
      <c r="J896" s="664">
        <v>0</v>
      </c>
      <c r="K896" s="669" t="s">
        <v>71</v>
      </c>
      <c r="L896" s="670"/>
    </row>
    <row r="897" s="508" customFormat="true" ht="15.95" customHeight="true" spans="1:12">
      <c r="A897" s="658">
        <v>2130506</v>
      </c>
      <c r="B897" s="658"/>
      <c r="C897" s="658"/>
      <c r="D897" s="657" t="s">
        <v>913</v>
      </c>
      <c r="E897" s="658">
        <v>2130506</v>
      </c>
      <c r="F897" s="658" t="s">
        <v>916</v>
      </c>
      <c r="G897" s="664">
        <v>0</v>
      </c>
      <c r="H897" s="664">
        <v>0</v>
      </c>
      <c r="I897" s="664">
        <v>0</v>
      </c>
      <c r="J897" s="664">
        <v>0</v>
      </c>
      <c r="K897" s="669" t="s">
        <v>71</v>
      </c>
      <c r="L897" s="670"/>
    </row>
    <row r="898" s="508" customFormat="true" ht="15.95" customHeight="true" spans="1:12">
      <c r="A898" s="658">
        <v>2130507</v>
      </c>
      <c r="B898" s="658"/>
      <c r="C898" s="658"/>
      <c r="D898" s="657" t="s">
        <v>913</v>
      </c>
      <c r="E898" s="658">
        <v>2130507</v>
      </c>
      <c r="F898" s="658" t="s">
        <v>917</v>
      </c>
      <c r="G898" s="664">
        <v>0</v>
      </c>
      <c r="H898" s="664">
        <v>0</v>
      </c>
      <c r="I898" s="664">
        <v>0</v>
      </c>
      <c r="J898" s="664">
        <v>0</v>
      </c>
      <c r="K898" s="669" t="s">
        <v>71</v>
      </c>
      <c r="L898" s="670"/>
    </row>
    <row r="899" s="508" customFormat="true" ht="15.95" customHeight="true" spans="1:12">
      <c r="A899" s="658">
        <v>2130508</v>
      </c>
      <c r="B899" s="658"/>
      <c r="C899" s="658"/>
      <c r="D899" s="657" t="s">
        <v>913</v>
      </c>
      <c r="E899" s="658">
        <v>2130508</v>
      </c>
      <c r="F899" s="658" t="s">
        <v>918</v>
      </c>
      <c r="G899" s="664">
        <v>0</v>
      </c>
      <c r="H899" s="664">
        <v>0</v>
      </c>
      <c r="I899" s="664">
        <v>0</v>
      </c>
      <c r="J899" s="664">
        <v>0</v>
      </c>
      <c r="K899" s="669" t="s">
        <v>71</v>
      </c>
      <c r="L899" s="670"/>
    </row>
    <row r="900" s="508" customFormat="true" ht="15.95" customHeight="true" spans="1:12">
      <c r="A900" s="658">
        <v>2130550</v>
      </c>
      <c r="B900" s="658"/>
      <c r="C900" s="658"/>
      <c r="D900" s="657" t="s">
        <v>913</v>
      </c>
      <c r="E900" s="658">
        <v>2130550</v>
      </c>
      <c r="F900" s="658" t="s">
        <v>842</v>
      </c>
      <c r="G900" s="664">
        <v>0</v>
      </c>
      <c r="H900" s="664">
        <v>0</v>
      </c>
      <c r="I900" s="664">
        <v>0</v>
      </c>
      <c r="J900" s="664">
        <v>0</v>
      </c>
      <c r="K900" s="669" t="s">
        <v>71</v>
      </c>
      <c r="L900" s="670"/>
    </row>
    <row r="901" s="508" customFormat="true" ht="15.95" customHeight="true" spans="1:12">
      <c r="A901" s="658">
        <v>2130599</v>
      </c>
      <c r="B901" s="658"/>
      <c r="C901" s="658"/>
      <c r="D901" s="657" t="s">
        <v>913</v>
      </c>
      <c r="E901" s="658">
        <v>2130599</v>
      </c>
      <c r="F901" s="658" t="s">
        <v>919</v>
      </c>
      <c r="G901" s="664">
        <v>0</v>
      </c>
      <c r="H901" s="664">
        <v>0</v>
      </c>
      <c r="I901" s="664">
        <v>0</v>
      </c>
      <c r="J901" s="664">
        <v>0</v>
      </c>
      <c r="K901" s="669" t="s">
        <v>71</v>
      </c>
      <c r="L901" s="670"/>
    </row>
    <row r="902" s="508" customFormat="true" ht="15.95" customHeight="true" spans="1:12">
      <c r="A902" s="658">
        <v>21307</v>
      </c>
      <c r="B902" s="658"/>
      <c r="C902" s="657" t="s">
        <v>838</v>
      </c>
      <c r="D902" s="658"/>
      <c r="E902" s="658">
        <v>21307</v>
      </c>
      <c r="F902" s="658" t="s">
        <v>920</v>
      </c>
      <c r="G902" s="664">
        <v>0</v>
      </c>
      <c r="H902" s="664">
        <v>0</v>
      </c>
      <c r="I902" s="664">
        <v>0</v>
      </c>
      <c r="J902" s="664">
        <v>0</v>
      </c>
      <c r="K902" s="669" t="s">
        <v>71</v>
      </c>
      <c r="L902" s="670"/>
    </row>
    <row r="903" s="508" customFormat="true" ht="15.95" customHeight="true" spans="1:12">
      <c r="A903" s="658">
        <v>2130701</v>
      </c>
      <c r="B903" s="658"/>
      <c r="C903" s="658"/>
      <c r="D903" s="657" t="s">
        <v>921</v>
      </c>
      <c r="E903" s="658">
        <v>2130701</v>
      </c>
      <c r="F903" s="658" t="s">
        <v>922</v>
      </c>
      <c r="G903" s="664">
        <v>0</v>
      </c>
      <c r="H903" s="664">
        <v>0</v>
      </c>
      <c r="I903" s="664">
        <v>0</v>
      </c>
      <c r="J903" s="664">
        <v>0</v>
      </c>
      <c r="K903" s="669" t="s">
        <v>71</v>
      </c>
      <c r="L903" s="670"/>
    </row>
    <row r="904" s="508" customFormat="true" ht="15.95" customHeight="true" spans="1:12">
      <c r="A904" s="658">
        <v>2130704</v>
      </c>
      <c r="B904" s="658"/>
      <c r="C904" s="658"/>
      <c r="D904" s="657" t="s">
        <v>921</v>
      </c>
      <c r="E904" s="658">
        <v>2130704</v>
      </c>
      <c r="F904" s="658" t="s">
        <v>923</v>
      </c>
      <c r="G904" s="664">
        <v>0</v>
      </c>
      <c r="H904" s="664">
        <v>0</v>
      </c>
      <c r="I904" s="664">
        <v>0</v>
      </c>
      <c r="J904" s="664">
        <v>0</v>
      </c>
      <c r="K904" s="669" t="s">
        <v>71</v>
      </c>
      <c r="L904" s="670"/>
    </row>
    <row r="905" s="508" customFormat="true" ht="15.95" customHeight="true" spans="1:12">
      <c r="A905" s="658">
        <v>2130705</v>
      </c>
      <c r="B905" s="658"/>
      <c r="C905" s="658"/>
      <c r="D905" s="657" t="s">
        <v>921</v>
      </c>
      <c r="E905" s="658">
        <v>2130705</v>
      </c>
      <c r="F905" s="658" t="s">
        <v>924</v>
      </c>
      <c r="G905" s="664">
        <v>0</v>
      </c>
      <c r="H905" s="664">
        <v>0</v>
      </c>
      <c r="I905" s="664">
        <v>0</v>
      </c>
      <c r="J905" s="664">
        <v>0</v>
      </c>
      <c r="K905" s="669" t="s">
        <v>71</v>
      </c>
      <c r="L905" s="670"/>
    </row>
    <row r="906" s="508" customFormat="true" ht="15.95" customHeight="true" spans="1:12">
      <c r="A906" s="658">
        <v>2130706</v>
      </c>
      <c r="B906" s="658"/>
      <c r="C906" s="658"/>
      <c r="D906" s="657" t="s">
        <v>921</v>
      </c>
      <c r="E906" s="658">
        <v>2130706</v>
      </c>
      <c r="F906" s="658" t="s">
        <v>925</v>
      </c>
      <c r="G906" s="664">
        <v>0</v>
      </c>
      <c r="H906" s="664">
        <v>0</v>
      </c>
      <c r="I906" s="664">
        <v>0</v>
      </c>
      <c r="J906" s="664">
        <v>0</v>
      </c>
      <c r="K906" s="669" t="s">
        <v>71</v>
      </c>
      <c r="L906" s="670"/>
    </row>
    <row r="907" s="508" customFormat="true" ht="15.95" customHeight="true" spans="1:12">
      <c r="A907" s="658">
        <v>2130707</v>
      </c>
      <c r="B907" s="658"/>
      <c r="C907" s="658"/>
      <c r="D907" s="657" t="s">
        <v>921</v>
      </c>
      <c r="E907" s="658">
        <v>2130707</v>
      </c>
      <c r="F907" s="658" t="s">
        <v>926</v>
      </c>
      <c r="G907" s="664">
        <v>0</v>
      </c>
      <c r="H907" s="664">
        <v>0</v>
      </c>
      <c r="I907" s="664">
        <v>0</v>
      </c>
      <c r="J907" s="664">
        <v>0</v>
      </c>
      <c r="K907" s="669" t="s">
        <v>71</v>
      </c>
      <c r="L907" s="670"/>
    </row>
    <row r="908" s="508" customFormat="true" ht="15.95" customHeight="true" spans="1:12">
      <c r="A908" s="658">
        <v>2130799</v>
      </c>
      <c r="B908" s="658"/>
      <c r="C908" s="658"/>
      <c r="D908" s="657" t="s">
        <v>921</v>
      </c>
      <c r="E908" s="658">
        <v>2130799</v>
      </c>
      <c r="F908" s="658" t="s">
        <v>927</v>
      </c>
      <c r="G908" s="664">
        <v>0</v>
      </c>
      <c r="H908" s="664">
        <v>0</v>
      </c>
      <c r="I908" s="664">
        <v>0</v>
      </c>
      <c r="J908" s="664">
        <v>0</v>
      </c>
      <c r="K908" s="669" t="s">
        <v>71</v>
      </c>
      <c r="L908" s="670"/>
    </row>
    <row r="909" s="508" customFormat="true" ht="39.95" customHeight="true" spans="1:12">
      <c r="A909" s="658">
        <v>21308</v>
      </c>
      <c r="B909" s="658"/>
      <c r="C909" s="657" t="s">
        <v>838</v>
      </c>
      <c r="D909" s="658"/>
      <c r="E909" s="658">
        <v>21308</v>
      </c>
      <c r="F909" s="658" t="s">
        <v>928</v>
      </c>
      <c r="G909" s="664">
        <v>0</v>
      </c>
      <c r="H909" s="664">
        <v>4397</v>
      </c>
      <c r="I909" s="664">
        <v>0</v>
      </c>
      <c r="J909" s="664">
        <v>11189.73</v>
      </c>
      <c r="K909" s="669" t="s">
        <v>71</v>
      </c>
      <c r="L909" s="670" t="s">
        <v>929</v>
      </c>
    </row>
    <row r="910" s="508" customFormat="true" ht="15.95" customHeight="true" spans="1:12">
      <c r="A910" s="658">
        <v>2130801</v>
      </c>
      <c r="B910" s="658"/>
      <c r="C910" s="658"/>
      <c r="D910" s="657" t="s">
        <v>930</v>
      </c>
      <c r="E910" s="658">
        <v>2130801</v>
      </c>
      <c r="F910" s="658" t="s">
        <v>931</v>
      </c>
      <c r="G910" s="664">
        <v>0</v>
      </c>
      <c r="H910" s="664">
        <v>0</v>
      </c>
      <c r="I910" s="664">
        <v>0</v>
      </c>
      <c r="J910" s="664">
        <v>0</v>
      </c>
      <c r="K910" s="669" t="s">
        <v>71</v>
      </c>
      <c r="L910" s="670"/>
    </row>
    <row r="911" s="508" customFormat="true" ht="15.95" customHeight="true" spans="1:12">
      <c r="A911" s="658">
        <v>2130802</v>
      </c>
      <c r="B911" s="658"/>
      <c r="C911" s="658"/>
      <c r="D911" s="657" t="s">
        <v>930</v>
      </c>
      <c r="E911" s="658">
        <v>2130802</v>
      </c>
      <c r="F911" s="658" t="s">
        <v>932</v>
      </c>
      <c r="G911" s="664">
        <v>0</v>
      </c>
      <c r="H911" s="664">
        <v>0</v>
      </c>
      <c r="I911" s="664">
        <v>0</v>
      </c>
      <c r="J911" s="664">
        <v>0</v>
      </c>
      <c r="K911" s="669" t="s">
        <v>71</v>
      </c>
      <c r="L911" s="670"/>
    </row>
    <row r="912" s="508" customFormat="true" ht="15.95" customHeight="true" spans="1:12">
      <c r="A912" s="658">
        <v>2130803</v>
      </c>
      <c r="B912" s="658"/>
      <c r="C912" s="658"/>
      <c r="D912" s="657" t="s">
        <v>930</v>
      </c>
      <c r="E912" s="658">
        <v>2130803</v>
      </c>
      <c r="F912" s="658" t="s">
        <v>933</v>
      </c>
      <c r="G912" s="664">
        <v>0</v>
      </c>
      <c r="H912" s="664">
        <v>4397</v>
      </c>
      <c r="I912" s="664">
        <v>0</v>
      </c>
      <c r="J912" s="664">
        <v>11180.23</v>
      </c>
      <c r="K912" s="669" t="s">
        <v>71</v>
      </c>
      <c r="L912" s="670"/>
    </row>
    <row r="913" s="508" customFormat="true" ht="15.95" customHeight="true" spans="1:12">
      <c r="A913" s="658">
        <v>2130804</v>
      </c>
      <c r="B913" s="658"/>
      <c r="C913" s="658"/>
      <c r="D913" s="657" t="s">
        <v>930</v>
      </c>
      <c r="E913" s="658">
        <v>2130804</v>
      </c>
      <c r="F913" s="658" t="s">
        <v>934</v>
      </c>
      <c r="G913" s="664">
        <v>0</v>
      </c>
      <c r="H913" s="664">
        <v>0</v>
      </c>
      <c r="I913" s="664">
        <v>0</v>
      </c>
      <c r="J913" s="664">
        <v>9.5</v>
      </c>
      <c r="K913" s="669" t="s">
        <v>71</v>
      </c>
      <c r="L913" s="670"/>
    </row>
    <row r="914" s="508" customFormat="true" ht="15.95" customHeight="true" spans="1:12">
      <c r="A914" s="658">
        <v>2130805</v>
      </c>
      <c r="B914" s="658"/>
      <c r="C914" s="658"/>
      <c r="D914" s="657" t="s">
        <v>930</v>
      </c>
      <c r="E914" s="658">
        <v>2130805</v>
      </c>
      <c r="F914" s="658" t="s">
        <v>935</v>
      </c>
      <c r="G914" s="664">
        <v>0</v>
      </c>
      <c r="H914" s="664">
        <v>0</v>
      </c>
      <c r="I914" s="664">
        <v>0</v>
      </c>
      <c r="J914" s="664">
        <v>0</v>
      </c>
      <c r="K914" s="669" t="s">
        <v>71</v>
      </c>
      <c r="L914" s="670"/>
    </row>
    <row r="915" s="508" customFormat="true" ht="15.95" customHeight="true" spans="1:12">
      <c r="A915" s="658">
        <v>2130899</v>
      </c>
      <c r="B915" s="658"/>
      <c r="C915" s="658"/>
      <c r="D915" s="657" t="s">
        <v>930</v>
      </c>
      <c r="E915" s="658">
        <v>2130899</v>
      </c>
      <c r="F915" s="658" t="s">
        <v>936</v>
      </c>
      <c r="G915" s="664">
        <v>0</v>
      </c>
      <c r="H915" s="664">
        <v>0</v>
      </c>
      <c r="I915" s="664">
        <v>0</v>
      </c>
      <c r="J915" s="664">
        <v>0</v>
      </c>
      <c r="K915" s="669" t="s">
        <v>71</v>
      </c>
      <c r="L915" s="670"/>
    </row>
    <row r="916" s="508" customFormat="true" ht="15.95" customHeight="true" spans="1:12">
      <c r="A916" s="658">
        <v>21309</v>
      </c>
      <c r="B916" s="658"/>
      <c r="C916" s="657" t="s">
        <v>838</v>
      </c>
      <c r="D916" s="658"/>
      <c r="E916" s="658">
        <v>21309</v>
      </c>
      <c r="F916" s="658" t="s">
        <v>937</v>
      </c>
      <c r="G916" s="664">
        <v>0</v>
      </c>
      <c r="H916" s="664">
        <v>0</v>
      </c>
      <c r="I916" s="664">
        <v>0</v>
      </c>
      <c r="J916" s="664">
        <v>0</v>
      </c>
      <c r="K916" s="669" t="s">
        <v>71</v>
      </c>
      <c r="L916" s="670"/>
    </row>
    <row r="917" s="508" customFormat="true" ht="15.95" customHeight="true" spans="1:12">
      <c r="A917" s="658">
        <v>2130901</v>
      </c>
      <c r="B917" s="658"/>
      <c r="C917" s="658"/>
      <c r="D917" s="657" t="s">
        <v>938</v>
      </c>
      <c r="E917" s="658">
        <v>2130901</v>
      </c>
      <c r="F917" s="658" t="s">
        <v>939</v>
      </c>
      <c r="G917" s="664">
        <v>0</v>
      </c>
      <c r="H917" s="664">
        <v>0</v>
      </c>
      <c r="I917" s="664">
        <v>0</v>
      </c>
      <c r="J917" s="664">
        <v>0</v>
      </c>
      <c r="K917" s="669" t="s">
        <v>71</v>
      </c>
      <c r="L917" s="670"/>
    </row>
    <row r="918" s="508" customFormat="true" ht="15.95" customHeight="true" spans="1:12">
      <c r="A918" s="658">
        <v>2130999</v>
      </c>
      <c r="B918" s="658"/>
      <c r="C918" s="658"/>
      <c r="D918" s="657" t="s">
        <v>938</v>
      </c>
      <c r="E918" s="658">
        <v>2130999</v>
      </c>
      <c r="F918" s="658" t="s">
        <v>940</v>
      </c>
      <c r="G918" s="664">
        <v>0</v>
      </c>
      <c r="H918" s="664">
        <v>0</v>
      </c>
      <c r="I918" s="664">
        <v>0</v>
      </c>
      <c r="J918" s="664">
        <v>0</v>
      </c>
      <c r="K918" s="669" t="s">
        <v>71</v>
      </c>
      <c r="L918" s="670"/>
    </row>
    <row r="919" s="508" customFormat="true" ht="39.95" customHeight="true" spans="1:12">
      <c r="A919" s="658">
        <v>21399</v>
      </c>
      <c r="B919" s="658"/>
      <c r="C919" s="657" t="s">
        <v>838</v>
      </c>
      <c r="D919" s="658"/>
      <c r="E919" s="658">
        <v>21399</v>
      </c>
      <c r="F919" s="658" t="s">
        <v>941</v>
      </c>
      <c r="G919" s="664">
        <v>7139.69615</v>
      </c>
      <c r="H919" s="664">
        <v>3485.1216</v>
      </c>
      <c r="I919" s="664">
        <v>1901</v>
      </c>
      <c r="J919" s="664">
        <v>10682.1216</v>
      </c>
      <c r="K919" s="669">
        <v>0.496159132766455</v>
      </c>
      <c r="L919" s="276" t="s">
        <v>942</v>
      </c>
    </row>
    <row r="920" s="508" customFormat="true" ht="15.95" customHeight="true" spans="1:12">
      <c r="A920" s="658">
        <v>2139901</v>
      </c>
      <c r="B920" s="658"/>
      <c r="C920" s="658"/>
      <c r="D920" s="657" t="s">
        <v>943</v>
      </c>
      <c r="E920" s="658">
        <v>2139901</v>
      </c>
      <c r="F920" s="658" t="s">
        <v>944</v>
      </c>
      <c r="G920" s="664">
        <v>0</v>
      </c>
      <c r="H920" s="664">
        <v>0</v>
      </c>
      <c r="I920" s="664">
        <v>0</v>
      </c>
      <c r="J920" s="664">
        <v>0</v>
      </c>
      <c r="K920" s="669" t="s">
        <v>71</v>
      </c>
      <c r="L920" s="670"/>
    </row>
    <row r="921" s="508" customFormat="true" ht="15.95" customHeight="true" spans="1:12">
      <c r="A921" s="658">
        <v>2139999</v>
      </c>
      <c r="B921" s="658"/>
      <c r="C921" s="658"/>
      <c r="D921" s="657" t="s">
        <v>943</v>
      </c>
      <c r="E921" s="658">
        <v>2139999</v>
      </c>
      <c r="F921" s="658" t="s">
        <v>945</v>
      </c>
      <c r="G921" s="664">
        <v>7139.69615</v>
      </c>
      <c r="H921" s="664">
        <v>3485.1216</v>
      </c>
      <c r="I921" s="664">
        <v>1901</v>
      </c>
      <c r="J921" s="664">
        <v>10682.1216</v>
      </c>
      <c r="K921" s="669">
        <v>0.496159132766455</v>
      </c>
      <c r="L921" s="276"/>
    </row>
    <row r="922" s="508" customFormat="true" ht="63" customHeight="true" spans="1:12">
      <c r="A922" s="671">
        <v>214</v>
      </c>
      <c r="B922" s="671"/>
      <c r="C922" s="671"/>
      <c r="D922" s="671"/>
      <c r="E922" s="658">
        <v>214</v>
      </c>
      <c r="F922" s="658" t="s">
        <v>946</v>
      </c>
      <c r="G922" s="664">
        <v>1674792.62901858</v>
      </c>
      <c r="H922" s="664">
        <v>1665102.156077</v>
      </c>
      <c r="I922" s="664">
        <v>1636058</v>
      </c>
      <c r="J922" s="664">
        <v>2088680.15233</v>
      </c>
      <c r="K922" s="669">
        <v>0.247127624124997</v>
      </c>
      <c r="L922" s="276" t="s">
        <v>947</v>
      </c>
    </row>
    <row r="923" s="508" customFormat="true" ht="92.25" customHeight="true" spans="1:12">
      <c r="A923" s="658">
        <v>21401</v>
      </c>
      <c r="B923" s="658"/>
      <c r="C923" s="657" t="s">
        <v>948</v>
      </c>
      <c r="D923" s="658"/>
      <c r="E923" s="658">
        <v>21401</v>
      </c>
      <c r="F923" s="658" t="s">
        <v>949</v>
      </c>
      <c r="G923" s="664">
        <v>1348930.93135527</v>
      </c>
      <c r="H923" s="664">
        <v>1360984.670568</v>
      </c>
      <c r="I923" s="664">
        <v>1332539</v>
      </c>
      <c r="J923" s="664">
        <v>1608346.168437</v>
      </c>
      <c r="K923" s="669">
        <v>0.19231172705121</v>
      </c>
      <c r="L923" s="670" t="s">
        <v>950</v>
      </c>
    </row>
    <row r="924" s="508" customFormat="true" ht="15.95" customHeight="true" spans="1:12">
      <c r="A924" s="658">
        <v>2140101</v>
      </c>
      <c r="B924" s="658"/>
      <c r="C924" s="658"/>
      <c r="D924" s="657" t="s">
        <v>951</v>
      </c>
      <c r="E924" s="658">
        <v>2140101</v>
      </c>
      <c r="F924" s="658" t="s">
        <v>811</v>
      </c>
      <c r="G924" s="664">
        <v>52944.824134</v>
      </c>
      <c r="H924" s="664">
        <v>47940</v>
      </c>
      <c r="I924" s="664">
        <v>47940</v>
      </c>
      <c r="J924" s="664">
        <v>39059.133472</v>
      </c>
      <c r="K924" s="669">
        <v>-0.262267197769062</v>
      </c>
      <c r="L924" s="276"/>
    </row>
    <row r="925" s="508" customFormat="true" ht="15.95" customHeight="true" spans="1:12">
      <c r="A925" s="658">
        <v>2140102</v>
      </c>
      <c r="B925" s="658"/>
      <c r="C925" s="658"/>
      <c r="D925" s="657" t="s">
        <v>951</v>
      </c>
      <c r="E925" s="658">
        <v>2140102</v>
      </c>
      <c r="F925" s="658" t="s">
        <v>812</v>
      </c>
      <c r="G925" s="664">
        <v>200</v>
      </c>
      <c r="H925" s="664">
        <v>0</v>
      </c>
      <c r="I925" s="664">
        <v>0</v>
      </c>
      <c r="J925" s="664">
        <v>0</v>
      </c>
      <c r="K925" s="669">
        <v>-1</v>
      </c>
      <c r="L925" s="276"/>
    </row>
    <row r="926" s="508" customFormat="true" ht="15.95" customHeight="true" spans="1:12">
      <c r="A926" s="658">
        <v>2140103</v>
      </c>
      <c r="B926" s="658"/>
      <c r="C926" s="658"/>
      <c r="D926" s="657" t="s">
        <v>951</v>
      </c>
      <c r="E926" s="658">
        <v>2140103</v>
      </c>
      <c r="F926" s="658" t="s">
        <v>813</v>
      </c>
      <c r="G926" s="664">
        <v>0</v>
      </c>
      <c r="H926" s="664">
        <v>0</v>
      </c>
      <c r="I926" s="664">
        <v>0</v>
      </c>
      <c r="J926" s="664">
        <v>0</v>
      </c>
      <c r="K926" s="669" t="s">
        <v>71</v>
      </c>
      <c r="L926" s="670"/>
    </row>
    <row r="927" s="508" customFormat="true" ht="15.95" customHeight="true" spans="1:12">
      <c r="A927" s="658">
        <v>2140104</v>
      </c>
      <c r="B927" s="658"/>
      <c r="C927" s="658"/>
      <c r="D927" s="657" t="s">
        <v>951</v>
      </c>
      <c r="E927" s="658">
        <v>2140104</v>
      </c>
      <c r="F927" s="658" t="s">
        <v>952</v>
      </c>
      <c r="G927" s="664">
        <v>633836.788519246</v>
      </c>
      <c r="H927" s="664">
        <v>686117.096107</v>
      </c>
      <c r="I927" s="664">
        <v>669801</v>
      </c>
      <c r="J927" s="664">
        <v>991016.096107</v>
      </c>
      <c r="K927" s="669">
        <v>0.563519369745305</v>
      </c>
      <c r="L927" s="276"/>
    </row>
    <row r="928" s="508" customFormat="true" ht="15.95" customHeight="true" spans="1:12">
      <c r="A928" s="658">
        <v>2140106</v>
      </c>
      <c r="B928" s="658"/>
      <c r="C928" s="658"/>
      <c r="D928" s="657" t="s">
        <v>951</v>
      </c>
      <c r="E928" s="658">
        <v>2140106</v>
      </c>
      <c r="F928" s="658" t="s">
        <v>953</v>
      </c>
      <c r="G928" s="664">
        <v>264232.142489</v>
      </c>
      <c r="H928" s="664">
        <v>288133</v>
      </c>
      <c r="I928" s="664">
        <v>288133</v>
      </c>
      <c r="J928" s="664">
        <v>277575.642306</v>
      </c>
      <c r="K928" s="669">
        <v>0.0504991546119545</v>
      </c>
      <c r="L928" s="670"/>
    </row>
    <row r="929" s="508" customFormat="true" ht="15.95" customHeight="true" spans="1:12">
      <c r="A929" s="658">
        <v>2140109</v>
      </c>
      <c r="B929" s="658"/>
      <c r="C929" s="658"/>
      <c r="D929" s="657" t="s">
        <v>951</v>
      </c>
      <c r="E929" s="658">
        <v>2140109</v>
      </c>
      <c r="F929" s="658" t="s">
        <v>954</v>
      </c>
      <c r="G929" s="664">
        <v>13197.7920794535</v>
      </c>
      <c r="H929" s="664">
        <v>10730</v>
      </c>
      <c r="I929" s="664">
        <v>10730</v>
      </c>
      <c r="J929" s="664">
        <v>20565.235948</v>
      </c>
      <c r="K929" s="669">
        <v>0.558233060817516</v>
      </c>
      <c r="L929" s="276"/>
    </row>
    <row r="930" s="508" customFormat="true" ht="15.95" customHeight="true" spans="1:12">
      <c r="A930" s="658">
        <v>2140110</v>
      </c>
      <c r="B930" s="658"/>
      <c r="C930" s="658"/>
      <c r="D930" s="657" t="s">
        <v>951</v>
      </c>
      <c r="E930" s="658">
        <v>2140110</v>
      </c>
      <c r="F930" s="658" t="s">
        <v>955</v>
      </c>
      <c r="G930" s="664">
        <v>3551.39704</v>
      </c>
      <c r="H930" s="664">
        <v>2850</v>
      </c>
      <c r="I930" s="664">
        <v>2850</v>
      </c>
      <c r="J930" s="664">
        <v>3317.44832</v>
      </c>
      <c r="K930" s="669">
        <v>-0.0658751238920895</v>
      </c>
      <c r="L930" s="670"/>
    </row>
    <row r="931" s="508" customFormat="true" ht="15.95" customHeight="true" spans="1:12">
      <c r="A931" s="658">
        <v>2140111</v>
      </c>
      <c r="B931" s="658"/>
      <c r="C931" s="658"/>
      <c r="D931" s="657" t="s">
        <v>951</v>
      </c>
      <c r="E931" s="658">
        <v>2140111</v>
      </c>
      <c r="F931" s="658" t="s">
        <v>956</v>
      </c>
      <c r="G931" s="664">
        <v>0</v>
      </c>
      <c r="H931" s="664">
        <v>0</v>
      </c>
      <c r="I931" s="664">
        <v>0</v>
      </c>
      <c r="J931" s="664">
        <v>0</v>
      </c>
      <c r="K931" s="669" t="s">
        <v>71</v>
      </c>
      <c r="L931" s="670"/>
    </row>
    <row r="932" s="508" customFormat="true" ht="15.95" customHeight="true" spans="1:12">
      <c r="A932" s="658">
        <v>2140112</v>
      </c>
      <c r="B932" s="658"/>
      <c r="C932" s="658"/>
      <c r="D932" s="657" t="s">
        <v>951</v>
      </c>
      <c r="E932" s="658">
        <v>2140112</v>
      </c>
      <c r="F932" s="658" t="s">
        <v>957</v>
      </c>
      <c r="G932" s="664">
        <v>126429.084822731</v>
      </c>
      <c r="H932" s="664">
        <v>95530.179376</v>
      </c>
      <c r="I932" s="664">
        <v>92829</v>
      </c>
      <c r="J932" s="664">
        <v>115049.434197</v>
      </c>
      <c r="K932" s="669">
        <v>-0.0900081705225239</v>
      </c>
      <c r="L932" s="670"/>
    </row>
    <row r="933" s="508" customFormat="true" ht="15.95" customHeight="true" spans="1:12">
      <c r="A933" s="658">
        <v>2140114</v>
      </c>
      <c r="B933" s="658"/>
      <c r="C933" s="658"/>
      <c r="D933" s="657" t="s">
        <v>951</v>
      </c>
      <c r="E933" s="658">
        <v>2140114</v>
      </c>
      <c r="F933" s="658" t="s">
        <v>958</v>
      </c>
      <c r="G933" s="664">
        <v>4327.59203854014</v>
      </c>
      <c r="H933" s="664">
        <v>7713.558</v>
      </c>
      <c r="I933" s="664">
        <v>7693</v>
      </c>
      <c r="J933" s="664">
        <v>6382.886</v>
      </c>
      <c r="K933" s="669">
        <v>0.474927845128671</v>
      </c>
      <c r="L933" s="276"/>
    </row>
    <row r="934" s="508" customFormat="true" ht="15.95" customHeight="true" spans="1:12">
      <c r="A934" s="658">
        <v>2140122</v>
      </c>
      <c r="B934" s="658"/>
      <c r="C934" s="658"/>
      <c r="D934" s="657" t="s">
        <v>951</v>
      </c>
      <c r="E934" s="658">
        <v>2140122</v>
      </c>
      <c r="F934" s="658" t="s">
        <v>959</v>
      </c>
      <c r="G934" s="664">
        <v>0</v>
      </c>
      <c r="H934" s="664">
        <v>0</v>
      </c>
      <c r="I934" s="664">
        <v>0</v>
      </c>
      <c r="J934" s="664">
        <v>0</v>
      </c>
      <c r="K934" s="669" t="s">
        <v>71</v>
      </c>
      <c r="L934" s="670"/>
    </row>
    <row r="935" s="508" customFormat="true" ht="15.95" customHeight="true" spans="1:12">
      <c r="A935" s="658">
        <v>2140123</v>
      </c>
      <c r="B935" s="658"/>
      <c r="C935" s="658"/>
      <c r="D935" s="657" t="s">
        <v>951</v>
      </c>
      <c r="E935" s="658">
        <v>2140123</v>
      </c>
      <c r="F935" s="658" t="s">
        <v>960</v>
      </c>
      <c r="G935" s="664">
        <v>0</v>
      </c>
      <c r="H935" s="664">
        <v>0</v>
      </c>
      <c r="I935" s="664">
        <v>0</v>
      </c>
      <c r="J935" s="664">
        <v>0</v>
      </c>
      <c r="K935" s="669" t="s">
        <v>71</v>
      </c>
      <c r="L935" s="670"/>
    </row>
    <row r="936" s="508" customFormat="true" ht="15.95" customHeight="true" spans="1:12">
      <c r="A936" s="658">
        <v>2140127</v>
      </c>
      <c r="B936" s="658"/>
      <c r="C936" s="658"/>
      <c r="D936" s="657" t="s">
        <v>951</v>
      </c>
      <c r="E936" s="658">
        <v>2140127</v>
      </c>
      <c r="F936" s="658" t="s">
        <v>961</v>
      </c>
      <c r="G936" s="664">
        <v>0</v>
      </c>
      <c r="H936" s="664">
        <v>0</v>
      </c>
      <c r="I936" s="664">
        <v>0</v>
      </c>
      <c r="J936" s="664">
        <v>0</v>
      </c>
      <c r="K936" s="669" t="s">
        <v>71</v>
      </c>
      <c r="L936" s="670"/>
    </row>
    <row r="937" s="508" customFormat="true" ht="15.95" customHeight="true" spans="1:12">
      <c r="A937" s="658">
        <v>2140128</v>
      </c>
      <c r="B937" s="658"/>
      <c r="C937" s="658"/>
      <c r="D937" s="657" t="s">
        <v>951</v>
      </c>
      <c r="E937" s="658">
        <v>2140128</v>
      </c>
      <c r="F937" s="658" t="s">
        <v>962</v>
      </c>
      <c r="G937" s="664">
        <v>0</v>
      </c>
      <c r="H937" s="664">
        <v>0</v>
      </c>
      <c r="I937" s="664">
        <v>0</v>
      </c>
      <c r="J937" s="664">
        <v>0</v>
      </c>
      <c r="K937" s="669" t="s">
        <v>71</v>
      </c>
      <c r="L937" s="670"/>
    </row>
    <row r="938" s="508" customFormat="true" ht="15.95" customHeight="true" spans="1:12">
      <c r="A938" s="658">
        <v>2140129</v>
      </c>
      <c r="B938" s="658"/>
      <c r="C938" s="658"/>
      <c r="D938" s="657" t="s">
        <v>951</v>
      </c>
      <c r="E938" s="658">
        <v>2140129</v>
      </c>
      <c r="F938" s="658" t="s">
        <v>963</v>
      </c>
      <c r="G938" s="664">
        <v>0</v>
      </c>
      <c r="H938" s="664">
        <v>0</v>
      </c>
      <c r="I938" s="664">
        <v>0</v>
      </c>
      <c r="J938" s="664">
        <v>0</v>
      </c>
      <c r="K938" s="669" t="s">
        <v>71</v>
      </c>
      <c r="L938" s="670"/>
    </row>
    <row r="939" s="508" customFormat="true" ht="15.95" customHeight="true" spans="1:12">
      <c r="A939" s="658">
        <v>2140130</v>
      </c>
      <c r="B939" s="658"/>
      <c r="C939" s="658"/>
      <c r="D939" s="657" t="s">
        <v>951</v>
      </c>
      <c r="E939" s="658">
        <v>2140130</v>
      </c>
      <c r="F939" s="658" t="s">
        <v>964</v>
      </c>
      <c r="G939" s="664">
        <v>0</v>
      </c>
      <c r="H939" s="664">
        <v>0</v>
      </c>
      <c r="I939" s="664">
        <v>0</v>
      </c>
      <c r="J939" s="664">
        <v>0</v>
      </c>
      <c r="K939" s="669" t="s">
        <v>71</v>
      </c>
      <c r="L939" s="670"/>
    </row>
    <row r="940" s="508" customFormat="true" ht="15.95" customHeight="true" spans="1:12">
      <c r="A940" s="658">
        <v>2140131</v>
      </c>
      <c r="B940" s="658"/>
      <c r="C940" s="658"/>
      <c r="D940" s="657" t="s">
        <v>951</v>
      </c>
      <c r="E940" s="658">
        <v>2140131</v>
      </c>
      <c r="F940" s="658" t="s">
        <v>965</v>
      </c>
      <c r="G940" s="664">
        <v>4696</v>
      </c>
      <c r="H940" s="664">
        <v>6110</v>
      </c>
      <c r="I940" s="664">
        <v>6110</v>
      </c>
      <c r="J940" s="664">
        <v>5063</v>
      </c>
      <c r="K940" s="669">
        <v>0.0781516183986371</v>
      </c>
      <c r="L940" s="670"/>
    </row>
    <row r="941" s="508" customFormat="true" ht="15.95" customHeight="true" spans="1:12">
      <c r="A941" s="658">
        <v>2140133</v>
      </c>
      <c r="B941" s="658"/>
      <c r="C941" s="658"/>
      <c r="D941" s="657" t="s">
        <v>951</v>
      </c>
      <c r="E941" s="658">
        <v>2140133</v>
      </c>
      <c r="F941" s="658" t="s">
        <v>966</v>
      </c>
      <c r="G941" s="664">
        <v>0</v>
      </c>
      <c r="H941" s="664">
        <v>0</v>
      </c>
      <c r="I941" s="664">
        <v>0</v>
      </c>
      <c r="J941" s="664">
        <v>0</v>
      </c>
      <c r="K941" s="669" t="s">
        <v>71</v>
      </c>
      <c r="L941" s="670"/>
    </row>
    <row r="942" s="508" customFormat="true" ht="15.95" customHeight="true" spans="1:12">
      <c r="A942" s="658">
        <v>2140136</v>
      </c>
      <c r="B942" s="658"/>
      <c r="C942" s="658"/>
      <c r="D942" s="657" t="s">
        <v>951</v>
      </c>
      <c r="E942" s="658">
        <v>2140136</v>
      </c>
      <c r="F942" s="658" t="s">
        <v>967</v>
      </c>
      <c r="G942" s="664">
        <v>56611.08</v>
      </c>
      <c r="H942" s="664">
        <v>37599</v>
      </c>
      <c r="I942" s="664">
        <v>37599</v>
      </c>
      <c r="J942" s="664">
        <v>34226.455002</v>
      </c>
      <c r="K942" s="669">
        <v>-0.395410668688886</v>
      </c>
      <c r="L942" s="276"/>
    </row>
    <row r="943" s="508" customFormat="true" ht="15.95" customHeight="true" spans="1:12">
      <c r="A943" s="658">
        <v>2140138</v>
      </c>
      <c r="B943" s="658"/>
      <c r="C943" s="658"/>
      <c r="D943" s="657" t="s">
        <v>951</v>
      </c>
      <c r="E943" s="658">
        <v>2140138</v>
      </c>
      <c r="F943" s="658" t="s">
        <v>968</v>
      </c>
      <c r="G943" s="664">
        <v>18876.2678422986</v>
      </c>
      <c r="H943" s="664">
        <v>42268.837085</v>
      </c>
      <c r="I943" s="664">
        <v>32861</v>
      </c>
      <c r="J943" s="664">
        <v>9090.837085</v>
      </c>
      <c r="K943" s="669">
        <v>-0.518398596536709</v>
      </c>
      <c r="L943" s="276"/>
    </row>
    <row r="944" s="508" customFormat="true" ht="15.95" customHeight="true" spans="1:12">
      <c r="A944" s="658">
        <v>2140139</v>
      </c>
      <c r="B944" s="658"/>
      <c r="C944" s="658"/>
      <c r="D944" s="657" t="s">
        <v>951</v>
      </c>
      <c r="E944" s="658">
        <v>2140139</v>
      </c>
      <c r="F944" s="658" t="s">
        <v>969</v>
      </c>
      <c r="G944" s="664">
        <v>0</v>
      </c>
      <c r="H944" s="664">
        <v>0</v>
      </c>
      <c r="I944" s="664">
        <v>0</v>
      </c>
      <c r="J944" s="664">
        <v>0</v>
      </c>
      <c r="K944" s="669" t="s">
        <v>71</v>
      </c>
      <c r="L944" s="670"/>
    </row>
    <row r="945" s="508" customFormat="true" ht="15.95" customHeight="true" spans="1:12">
      <c r="A945" s="658">
        <v>2140199</v>
      </c>
      <c r="B945" s="658"/>
      <c r="C945" s="658"/>
      <c r="D945" s="657" t="s">
        <v>951</v>
      </c>
      <c r="E945" s="658">
        <v>2140199</v>
      </c>
      <c r="F945" s="658" t="s">
        <v>970</v>
      </c>
      <c r="G945" s="664">
        <v>170027.96239</v>
      </c>
      <c r="H945" s="664">
        <v>135993</v>
      </c>
      <c r="I945" s="664">
        <v>135993</v>
      </c>
      <c r="J945" s="664">
        <v>107000</v>
      </c>
      <c r="K945" s="669">
        <v>-0.37069174684003</v>
      </c>
      <c r="L945" s="276"/>
    </row>
    <row r="946" s="508" customFormat="true" ht="39.95" customHeight="true" spans="1:12">
      <c r="A946" s="658">
        <v>21402</v>
      </c>
      <c r="B946" s="658"/>
      <c r="C946" s="657" t="s">
        <v>948</v>
      </c>
      <c r="D946" s="658"/>
      <c r="E946" s="658">
        <v>21402</v>
      </c>
      <c r="F946" s="658" t="s">
        <v>971</v>
      </c>
      <c r="G946" s="664">
        <v>138216.348259393</v>
      </c>
      <c r="H946" s="664">
        <v>188780</v>
      </c>
      <c r="I946" s="664">
        <v>188780</v>
      </c>
      <c r="J946" s="664">
        <v>185000</v>
      </c>
      <c r="K946" s="669">
        <v>0.338481318091311</v>
      </c>
      <c r="L946" s="276" t="s">
        <v>972</v>
      </c>
    </row>
    <row r="947" s="508" customFormat="true" ht="15.95" customHeight="true" spans="1:12">
      <c r="A947" s="658">
        <v>2140201</v>
      </c>
      <c r="B947" s="658"/>
      <c r="C947" s="658"/>
      <c r="D947" s="657" t="s">
        <v>973</v>
      </c>
      <c r="E947" s="658">
        <v>2140201</v>
      </c>
      <c r="F947" s="658" t="s">
        <v>811</v>
      </c>
      <c r="G947" s="664">
        <v>0</v>
      </c>
      <c r="H947" s="664">
        <v>0</v>
      </c>
      <c r="I947" s="664">
        <v>0</v>
      </c>
      <c r="J947" s="664">
        <v>0</v>
      </c>
      <c r="K947" s="669" t="s">
        <v>71</v>
      </c>
      <c r="L947" s="670"/>
    </row>
    <row r="948" s="508" customFormat="true" ht="15.95" customHeight="true" spans="1:12">
      <c r="A948" s="658">
        <v>2140202</v>
      </c>
      <c r="B948" s="658"/>
      <c r="C948" s="658"/>
      <c r="D948" s="657" t="s">
        <v>973</v>
      </c>
      <c r="E948" s="658">
        <v>2140202</v>
      </c>
      <c r="F948" s="658" t="s">
        <v>812</v>
      </c>
      <c r="G948" s="664">
        <v>0</v>
      </c>
      <c r="H948" s="664">
        <v>0</v>
      </c>
      <c r="I948" s="664">
        <v>0</v>
      </c>
      <c r="J948" s="664">
        <v>0</v>
      </c>
      <c r="K948" s="669" t="s">
        <v>71</v>
      </c>
      <c r="L948" s="670"/>
    </row>
    <row r="949" s="508" customFormat="true" ht="15.95" customHeight="true" spans="1:12">
      <c r="A949" s="658">
        <v>2140203</v>
      </c>
      <c r="B949" s="658"/>
      <c r="C949" s="658"/>
      <c r="D949" s="657" t="s">
        <v>973</v>
      </c>
      <c r="E949" s="658">
        <v>2140203</v>
      </c>
      <c r="F949" s="658" t="s">
        <v>813</v>
      </c>
      <c r="G949" s="664">
        <v>0</v>
      </c>
      <c r="H949" s="664">
        <v>0</v>
      </c>
      <c r="I949" s="664">
        <v>0</v>
      </c>
      <c r="J949" s="664">
        <v>0</v>
      </c>
      <c r="K949" s="669" t="s">
        <v>71</v>
      </c>
      <c r="L949" s="670"/>
    </row>
    <row r="950" s="508" customFormat="true" ht="15.95" customHeight="true" spans="1:12">
      <c r="A950" s="658">
        <v>2140204</v>
      </c>
      <c r="B950" s="658"/>
      <c r="C950" s="658"/>
      <c r="D950" s="657" t="s">
        <v>973</v>
      </c>
      <c r="E950" s="658">
        <v>2140204</v>
      </c>
      <c r="F950" s="658" t="s">
        <v>974</v>
      </c>
      <c r="G950" s="664">
        <v>138216.348259393</v>
      </c>
      <c r="H950" s="664">
        <v>188780</v>
      </c>
      <c r="I950" s="664">
        <v>188780</v>
      </c>
      <c r="J950" s="664">
        <v>185000</v>
      </c>
      <c r="K950" s="669">
        <v>0.338481318091311</v>
      </c>
      <c r="L950" s="276"/>
    </row>
    <row r="951" s="508" customFormat="true" ht="15.95" customHeight="true" spans="1:12">
      <c r="A951" s="658">
        <v>2140205</v>
      </c>
      <c r="B951" s="658"/>
      <c r="C951" s="658"/>
      <c r="D951" s="657" t="s">
        <v>973</v>
      </c>
      <c r="E951" s="658">
        <v>2140205</v>
      </c>
      <c r="F951" s="658" t="s">
        <v>975</v>
      </c>
      <c r="G951" s="664">
        <v>0</v>
      </c>
      <c r="H951" s="664">
        <v>0</v>
      </c>
      <c r="I951" s="664">
        <v>0</v>
      </c>
      <c r="J951" s="664">
        <v>0</v>
      </c>
      <c r="K951" s="669" t="s">
        <v>71</v>
      </c>
      <c r="L951" s="670"/>
    </row>
    <row r="952" s="508" customFormat="true" ht="15.95" customHeight="true" spans="1:12">
      <c r="A952" s="658">
        <v>2140206</v>
      </c>
      <c r="B952" s="658"/>
      <c r="C952" s="658"/>
      <c r="D952" s="657" t="s">
        <v>973</v>
      </c>
      <c r="E952" s="658">
        <v>2140206</v>
      </c>
      <c r="F952" s="658" t="s">
        <v>976</v>
      </c>
      <c r="G952" s="664">
        <v>0</v>
      </c>
      <c r="H952" s="664">
        <v>0</v>
      </c>
      <c r="I952" s="664">
        <v>0</v>
      </c>
      <c r="J952" s="664">
        <v>0</v>
      </c>
      <c r="K952" s="669" t="s">
        <v>71</v>
      </c>
      <c r="L952" s="670"/>
    </row>
    <row r="953" s="508" customFormat="true" ht="15.95" customHeight="true" spans="1:12">
      <c r="A953" s="658">
        <v>2140207</v>
      </c>
      <c r="B953" s="658"/>
      <c r="C953" s="658"/>
      <c r="D953" s="657" t="s">
        <v>973</v>
      </c>
      <c r="E953" s="658">
        <v>2140207</v>
      </c>
      <c r="F953" s="658" t="s">
        <v>977</v>
      </c>
      <c r="G953" s="664">
        <v>0</v>
      </c>
      <c r="H953" s="664">
        <v>0</v>
      </c>
      <c r="I953" s="664">
        <v>0</v>
      </c>
      <c r="J953" s="664">
        <v>0</v>
      </c>
      <c r="K953" s="669" t="s">
        <v>71</v>
      </c>
      <c r="L953" s="670"/>
    </row>
    <row r="954" s="508" customFormat="true" ht="15.95" customHeight="true" spans="1:12">
      <c r="A954" s="658">
        <v>2140208</v>
      </c>
      <c r="B954" s="658"/>
      <c r="C954" s="658"/>
      <c r="D954" s="657" t="s">
        <v>973</v>
      </c>
      <c r="E954" s="658">
        <v>2140208</v>
      </c>
      <c r="F954" s="658" t="s">
        <v>978</v>
      </c>
      <c r="G954" s="664">
        <v>0</v>
      </c>
      <c r="H954" s="664">
        <v>0</v>
      </c>
      <c r="I954" s="664">
        <v>0</v>
      </c>
      <c r="J954" s="664">
        <v>0</v>
      </c>
      <c r="K954" s="669" t="s">
        <v>71</v>
      </c>
      <c r="L954" s="670"/>
    </row>
    <row r="955" s="508" customFormat="true" ht="15.95" customHeight="true" spans="1:12">
      <c r="A955" s="658">
        <v>2140299</v>
      </c>
      <c r="B955" s="658"/>
      <c r="C955" s="658"/>
      <c r="D955" s="657" t="s">
        <v>973</v>
      </c>
      <c r="E955" s="658">
        <v>2140299</v>
      </c>
      <c r="F955" s="658" t="s">
        <v>979</v>
      </c>
      <c r="G955" s="664">
        <v>0</v>
      </c>
      <c r="H955" s="664">
        <v>0</v>
      </c>
      <c r="I955" s="664">
        <v>0</v>
      </c>
      <c r="J955" s="664">
        <v>0</v>
      </c>
      <c r="K955" s="669" t="s">
        <v>71</v>
      </c>
      <c r="L955" s="670"/>
    </row>
    <row r="956" s="508" customFormat="true" ht="39.95" customHeight="true" spans="1:12">
      <c r="A956" s="658">
        <v>21403</v>
      </c>
      <c r="B956" s="658"/>
      <c r="C956" s="657" t="s">
        <v>948</v>
      </c>
      <c r="D956" s="658"/>
      <c r="E956" s="658">
        <v>21403</v>
      </c>
      <c r="F956" s="658" t="s">
        <v>980</v>
      </c>
      <c r="G956" s="664">
        <v>86027.8102005145</v>
      </c>
      <c r="H956" s="664">
        <v>28017.986709</v>
      </c>
      <c r="I956" s="664">
        <v>27878</v>
      </c>
      <c r="J956" s="664">
        <v>31892.526709</v>
      </c>
      <c r="K956" s="669">
        <v>-0.629276548657178</v>
      </c>
      <c r="L956" s="276" t="s">
        <v>981</v>
      </c>
    </row>
    <row r="957" s="508" customFormat="true" ht="15.95" customHeight="true" spans="1:12">
      <c r="A957" s="658">
        <v>2140301</v>
      </c>
      <c r="B957" s="658"/>
      <c r="C957" s="658"/>
      <c r="D957" s="657" t="s">
        <v>982</v>
      </c>
      <c r="E957" s="658">
        <v>2140301</v>
      </c>
      <c r="F957" s="658" t="s">
        <v>811</v>
      </c>
      <c r="G957" s="664">
        <v>0</v>
      </c>
      <c r="H957" s="664">
        <v>0</v>
      </c>
      <c r="I957" s="664">
        <v>0</v>
      </c>
      <c r="J957" s="664">
        <v>0</v>
      </c>
      <c r="K957" s="669" t="s">
        <v>71</v>
      </c>
      <c r="L957" s="670"/>
    </row>
    <row r="958" s="508" customFormat="true" ht="15.95" customHeight="true" spans="1:12">
      <c r="A958" s="658">
        <v>2140302</v>
      </c>
      <c r="B958" s="658"/>
      <c r="C958" s="658"/>
      <c r="D958" s="657" t="s">
        <v>982</v>
      </c>
      <c r="E958" s="658">
        <v>2140302</v>
      </c>
      <c r="F958" s="658" t="s">
        <v>812</v>
      </c>
      <c r="G958" s="664">
        <v>0</v>
      </c>
      <c r="H958" s="664">
        <v>0</v>
      </c>
      <c r="I958" s="664">
        <v>0</v>
      </c>
      <c r="J958" s="664">
        <v>0</v>
      </c>
      <c r="K958" s="669" t="s">
        <v>71</v>
      </c>
      <c r="L958" s="670"/>
    </row>
    <row r="959" s="508" customFormat="true" ht="15.95" customHeight="true" spans="1:12">
      <c r="A959" s="658">
        <v>2140303</v>
      </c>
      <c r="B959" s="658"/>
      <c r="C959" s="658"/>
      <c r="D959" s="657" t="s">
        <v>982</v>
      </c>
      <c r="E959" s="658">
        <v>2140303</v>
      </c>
      <c r="F959" s="658" t="s">
        <v>813</v>
      </c>
      <c r="G959" s="664">
        <v>0</v>
      </c>
      <c r="H959" s="664">
        <v>0</v>
      </c>
      <c r="I959" s="664">
        <v>0</v>
      </c>
      <c r="J959" s="664">
        <v>0</v>
      </c>
      <c r="K959" s="669" t="s">
        <v>71</v>
      </c>
      <c r="L959" s="670"/>
    </row>
    <row r="960" s="508" customFormat="true" ht="15.95" customHeight="true" spans="1:12">
      <c r="A960" s="658">
        <v>2140304</v>
      </c>
      <c r="B960" s="658"/>
      <c r="C960" s="658"/>
      <c r="D960" s="657" t="s">
        <v>982</v>
      </c>
      <c r="E960" s="658">
        <v>2140304</v>
      </c>
      <c r="F960" s="658" t="s">
        <v>983</v>
      </c>
      <c r="G960" s="664">
        <v>34526.2002005145</v>
      </c>
      <c r="H960" s="664">
        <v>15256.986709</v>
      </c>
      <c r="I960" s="664">
        <v>15117</v>
      </c>
      <c r="J960" s="664">
        <v>29139.986709</v>
      </c>
      <c r="K960" s="669">
        <v>-0.156003656939759</v>
      </c>
      <c r="L960" s="670"/>
    </row>
    <row r="961" s="508" customFormat="true" ht="15.95" customHeight="true" spans="1:12">
      <c r="A961" s="658">
        <v>2140305</v>
      </c>
      <c r="B961" s="658"/>
      <c r="C961" s="658"/>
      <c r="D961" s="657" t="s">
        <v>982</v>
      </c>
      <c r="E961" s="658">
        <v>2140305</v>
      </c>
      <c r="F961" s="658" t="s">
        <v>984</v>
      </c>
      <c r="G961" s="664">
        <v>0</v>
      </c>
      <c r="H961" s="664">
        <v>0</v>
      </c>
      <c r="I961" s="664">
        <v>0</v>
      </c>
      <c r="J961" s="664">
        <v>0</v>
      </c>
      <c r="K961" s="669" t="s">
        <v>71</v>
      </c>
      <c r="L961" s="670"/>
    </row>
    <row r="962" s="508" customFormat="true" ht="15.95" customHeight="true" spans="1:12">
      <c r="A962" s="658">
        <v>2140306</v>
      </c>
      <c r="B962" s="658"/>
      <c r="C962" s="658"/>
      <c r="D962" s="657" t="s">
        <v>982</v>
      </c>
      <c r="E962" s="658">
        <v>2140306</v>
      </c>
      <c r="F962" s="658" t="s">
        <v>985</v>
      </c>
      <c r="G962" s="664">
        <v>0</v>
      </c>
      <c r="H962" s="664">
        <v>0</v>
      </c>
      <c r="I962" s="664">
        <v>0</v>
      </c>
      <c r="J962" s="664">
        <v>0</v>
      </c>
      <c r="K962" s="669" t="s">
        <v>71</v>
      </c>
      <c r="L962" s="670"/>
    </row>
    <row r="963" s="508" customFormat="true" ht="15.95" customHeight="true" spans="1:12">
      <c r="A963" s="658">
        <v>2140307</v>
      </c>
      <c r="B963" s="658"/>
      <c r="C963" s="658"/>
      <c r="D963" s="657" t="s">
        <v>982</v>
      </c>
      <c r="E963" s="658">
        <v>2140307</v>
      </c>
      <c r="F963" s="658" t="s">
        <v>986</v>
      </c>
      <c r="G963" s="664">
        <v>0</v>
      </c>
      <c r="H963" s="664">
        <v>0</v>
      </c>
      <c r="I963" s="664">
        <v>0</v>
      </c>
      <c r="J963" s="664">
        <v>0</v>
      </c>
      <c r="K963" s="669" t="s">
        <v>71</v>
      </c>
      <c r="L963" s="670"/>
    </row>
    <row r="964" s="508" customFormat="true" ht="15.95" customHeight="true" spans="1:12">
      <c r="A964" s="658">
        <v>2140308</v>
      </c>
      <c r="B964" s="658"/>
      <c r="C964" s="658"/>
      <c r="D964" s="657" t="s">
        <v>982</v>
      </c>
      <c r="E964" s="658">
        <v>2140308</v>
      </c>
      <c r="F964" s="658" t="s">
        <v>987</v>
      </c>
      <c r="G964" s="664">
        <v>0</v>
      </c>
      <c r="H964" s="664">
        <v>0</v>
      </c>
      <c r="I964" s="664">
        <v>0</v>
      </c>
      <c r="J964" s="664">
        <v>0</v>
      </c>
      <c r="K964" s="669" t="s">
        <v>71</v>
      </c>
      <c r="L964" s="670"/>
    </row>
    <row r="965" s="508" customFormat="true" ht="15.95" customHeight="true" spans="1:12">
      <c r="A965" s="658">
        <v>2140399</v>
      </c>
      <c r="B965" s="658"/>
      <c r="C965" s="658"/>
      <c r="D965" s="657" t="s">
        <v>982</v>
      </c>
      <c r="E965" s="658">
        <v>2140399</v>
      </c>
      <c r="F965" s="658" t="s">
        <v>988</v>
      </c>
      <c r="G965" s="664">
        <v>51501.61</v>
      </c>
      <c r="H965" s="664">
        <v>12761</v>
      </c>
      <c r="I965" s="664">
        <v>12761</v>
      </c>
      <c r="J965" s="664">
        <v>2752.54</v>
      </c>
      <c r="K965" s="669">
        <v>-0.946554292186205</v>
      </c>
      <c r="L965" s="276"/>
    </row>
    <row r="966" s="508" customFormat="true" ht="15.95" customHeight="true" spans="1:12">
      <c r="A966" s="658">
        <v>21404</v>
      </c>
      <c r="B966" s="658"/>
      <c r="C966" s="657" t="s">
        <v>948</v>
      </c>
      <c r="D966" s="658"/>
      <c r="E966" s="658">
        <v>21404</v>
      </c>
      <c r="F966" s="658" t="s">
        <v>989</v>
      </c>
      <c r="G966" s="664">
        <v>0</v>
      </c>
      <c r="H966" s="664">
        <v>1495</v>
      </c>
      <c r="I966" s="664">
        <v>1495</v>
      </c>
      <c r="J966" s="664">
        <v>0</v>
      </c>
      <c r="K966" s="669" t="s">
        <v>71</v>
      </c>
      <c r="L966" s="670"/>
    </row>
    <row r="967" s="508" customFormat="true" ht="15.95" customHeight="true" spans="1:12">
      <c r="A967" s="658">
        <v>2140401</v>
      </c>
      <c r="B967" s="658"/>
      <c r="C967" s="658"/>
      <c r="D967" s="657" t="s">
        <v>990</v>
      </c>
      <c r="E967" s="658">
        <v>2140401</v>
      </c>
      <c r="F967" s="658" t="s">
        <v>991</v>
      </c>
      <c r="G967" s="664">
        <v>0</v>
      </c>
      <c r="H967" s="664">
        <v>0</v>
      </c>
      <c r="I967" s="664">
        <v>0</v>
      </c>
      <c r="J967" s="664">
        <v>0</v>
      </c>
      <c r="K967" s="669" t="s">
        <v>71</v>
      </c>
      <c r="L967" s="670"/>
    </row>
    <row r="968" s="508" customFormat="true" ht="15.95" customHeight="true" spans="1:12">
      <c r="A968" s="658">
        <v>2140402</v>
      </c>
      <c r="B968" s="658"/>
      <c r="C968" s="658"/>
      <c r="D968" s="657" t="s">
        <v>990</v>
      </c>
      <c r="E968" s="658">
        <v>2140402</v>
      </c>
      <c r="F968" s="658" t="s">
        <v>992</v>
      </c>
      <c r="G968" s="664">
        <v>0</v>
      </c>
      <c r="H968" s="664">
        <v>0</v>
      </c>
      <c r="I968" s="664">
        <v>0</v>
      </c>
      <c r="J968" s="664">
        <v>0</v>
      </c>
      <c r="K968" s="669" t="s">
        <v>71</v>
      </c>
      <c r="L968" s="670"/>
    </row>
    <row r="969" s="508" customFormat="true" ht="15.95" customHeight="true" spans="1:12">
      <c r="A969" s="658">
        <v>2140403</v>
      </c>
      <c r="B969" s="658"/>
      <c r="C969" s="658"/>
      <c r="D969" s="657" t="s">
        <v>990</v>
      </c>
      <c r="E969" s="658">
        <v>2140403</v>
      </c>
      <c r="F969" s="658" t="s">
        <v>993</v>
      </c>
      <c r="G969" s="664">
        <v>0</v>
      </c>
      <c r="H969" s="664">
        <v>0</v>
      </c>
      <c r="I969" s="664">
        <v>0</v>
      </c>
      <c r="J969" s="664">
        <v>0</v>
      </c>
      <c r="K969" s="669" t="s">
        <v>71</v>
      </c>
      <c r="L969" s="670"/>
    </row>
    <row r="970" s="508" customFormat="true" ht="15.95" customHeight="true" spans="1:12">
      <c r="A970" s="658">
        <v>2140499</v>
      </c>
      <c r="B970" s="658"/>
      <c r="C970" s="658"/>
      <c r="D970" s="657" t="s">
        <v>990</v>
      </c>
      <c r="E970" s="658">
        <v>2140499</v>
      </c>
      <c r="F970" s="658" t="s">
        <v>994</v>
      </c>
      <c r="G970" s="664">
        <v>0</v>
      </c>
      <c r="H970" s="664">
        <v>1495</v>
      </c>
      <c r="I970" s="664">
        <v>1495</v>
      </c>
      <c r="J970" s="664">
        <v>0</v>
      </c>
      <c r="K970" s="669" t="s">
        <v>71</v>
      </c>
      <c r="L970" s="670"/>
    </row>
    <row r="971" s="508" customFormat="true" ht="15.95" customHeight="true" spans="1:12">
      <c r="A971" s="658">
        <v>21405</v>
      </c>
      <c r="B971" s="658"/>
      <c r="C971" s="657" t="s">
        <v>948</v>
      </c>
      <c r="D971" s="658"/>
      <c r="E971" s="658">
        <v>21405</v>
      </c>
      <c r="F971" s="658" t="s">
        <v>995</v>
      </c>
      <c r="G971" s="664">
        <v>301.044</v>
      </c>
      <c r="H971" s="664">
        <v>524</v>
      </c>
      <c r="I971" s="664">
        <v>524</v>
      </c>
      <c r="J971" s="664">
        <v>0</v>
      </c>
      <c r="K971" s="669">
        <v>-1</v>
      </c>
      <c r="L971" s="276"/>
    </row>
    <row r="972" s="508" customFormat="true" ht="15.95" customHeight="true" spans="1:12">
      <c r="A972" s="658">
        <v>2140501</v>
      </c>
      <c r="B972" s="658"/>
      <c r="C972" s="658"/>
      <c r="D972" s="657" t="s">
        <v>996</v>
      </c>
      <c r="E972" s="658">
        <v>2140501</v>
      </c>
      <c r="F972" s="658" t="s">
        <v>811</v>
      </c>
      <c r="G972" s="664">
        <v>0</v>
      </c>
      <c r="H972" s="664">
        <v>0</v>
      </c>
      <c r="I972" s="664">
        <v>0</v>
      </c>
      <c r="J972" s="664">
        <v>0</v>
      </c>
      <c r="K972" s="669" t="s">
        <v>71</v>
      </c>
      <c r="L972" s="670"/>
    </row>
    <row r="973" s="508" customFormat="true" ht="15.95" customHeight="true" spans="1:12">
      <c r="A973" s="658">
        <v>2140502</v>
      </c>
      <c r="B973" s="658"/>
      <c r="C973" s="658"/>
      <c r="D973" s="657" t="s">
        <v>996</v>
      </c>
      <c r="E973" s="658">
        <v>2140502</v>
      </c>
      <c r="F973" s="658" t="s">
        <v>812</v>
      </c>
      <c r="G973" s="664">
        <v>0</v>
      </c>
      <c r="H973" s="664">
        <v>0</v>
      </c>
      <c r="I973" s="664">
        <v>0</v>
      </c>
      <c r="J973" s="664">
        <v>0</v>
      </c>
      <c r="K973" s="669" t="s">
        <v>71</v>
      </c>
      <c r="L973" s="670"/>
    </row>
    <row r="974" s="508" customFormat="true" ht="15.95" customHeight="true" spans="1:12">
      <c r="A974" s="658">
        <v>2140503</v>
      </c>
      <c r="B974" s="658"/>
      <c r="C974" s="658"/>
      <c r="D974" s="657" t="s">
        <v>996</v>
      </c>
      <c r="E974" s="658">
        <v>2140503</v>
      </c>
      <c r="F974" s="658" t="s">
        <v>813</v>
      </c>
      <c r="G974" s="664">
        <v>0</v>
      </c>
      <c r="H974" s="664">
        <v>0</v>
      </c>
      <c r="I974" s="664">
        <v>0</v>
      </c>
      <c r="J974" s="664">
        <v>0</v>
      </c>
      <c r="K974" s="669" t="s">
        <v>71</v>
      </c>
      <c r="L974" s="670"/>
    </row>
    <row r="975" s="508" customFormat="true" ht="15.95" customHeight="true" spans="1:12">
      <c r="A975" s="658">
        <v>2140504</v>
      </c>
      <c r="B975" s="658"/>
      <c r="C975" s="658"/>
      <c r="D975" s="657" t="s">
        <v>996</v>
      </c>
      <c r="E975" s="658">
        <v>2140504</v>
      </c>
      <c r="F975" s="658" t="s">
        <v>978</v>
      </c>
      <c r="G975" s="664">
        <v>0</v>
      </c>
      <c r="H975" s="664">
        <v>0</v>
      </c>
      <c r="I975" s="664">
        <v>0</v>
      </c>
      <c r="J975" s="664">
        <v>0</v>
      </c>
      <c r="K975" s="669" t="s">
        <v>71</v>
      </c>
      <c r="L975" s="670"/>
    </row>
    <row r="976" s="508" customFormat="true" ht="15.95" customHeight="true" spans="1:12">
      <c r="A976" s="658">
        <v>2140505</v>
      </c>
      <c r="B976" s="658"/>
      <c r="C976" s="658"/>
      <c r="D976" s="657" t="s">
        <v>996</v>
      </c>
      <c r="E976" s="658">
        <v>2140505</v>
      </c>
      <c r="F976" s="658" t="s">
        <v>997</v>
      </c>
      <c r="G976" s="664">
        <v>0</v>
      </c>
      <c r="H976" s="664">
        <v>0</v>
      </c>
      <c r="I976" s="664">
        <v>0</v>
      </c>
      <c r="J976" s="664">
        <v>0</v>
      </c>
      <c r="K976" s="669" t="s">
        <v>71</v>
      </c>
      <c r="L976" s="670"/>
    </row>
    <row r="977" s="508" customFormat="true" ht="15.95" customHeight="true" spans="1:12">
      <c r="A977" s="658">
        <v>2140599</v>
      </c>
      <c r="B977" s="658"/>
      <c r="C977" s="658"/>
      <c r="D977" s="657" t="s">
        <v>996</v>
      </c>
      <c r="E977" s="658">
        <v>2140599</v>
      </c>
      <c r="F977" s="658" t="s">
        <v>998</v>
      </c>
      <c r="G977" s="664">
        <v>301.044</v>
      </c>
      <c r="H977" s="664">
        <v>524</v>
      </c>
      <c r="I977" s="664">
        <v>524</v>
      </c>
      <c r="J977" s="664">
        <v>0</v>
      </c>
      <c r="K977" s="669">
        <v>-1</v>
      </c>
      <c r="L977" s="276"/>
    </row>
    <row r="978" s="508" customFormat="true" ht="15.95" customHeight="true" spans="1:12">
      <c r="A978" s="658">
        <v>21406</v>
      </c>
      <c r="B978" s="658"/>
      <c r="C978" s="657" t="s">
        <v>948</v>
      </c>
      <c r="D978" s="658"/>
      <c r="E978" s="658">
        <v>21406</v>
      </c>
      <c r="F978" s="658" t="s">
        <v>999</v>
      </c>
      <c r="G978" s="664">
        <v>0</v>
      </c>
      <c r="H978" s="664">
        <v>0</v>
      </c>
      <c r="I978" s="664">
        <v>0</v>
      </c>
      <c r="J978" s="664">
        <v>0</v>
      </c>
      <c r="K978" s="669" t="s">
        <v>71</v>
      </c>
      <c r="L978" s="670"/>
    </row>
    <row r="979" s="508" customFormat="true" ht="15.95" customHeight="true" spans="1:12">
      <c r="A979" s="658">
        <v>2140601</v>
      </c>
      <c r="B979" s="658"/>
      <c r="C979" s="658"/>
      <c r="D979" s="657" t="s">
        <v>1000</v>
      </c>
      <c r="E979" s="658">
        <v>2140601</v>
      </c>
      <c r="F979" s="658" t="s">
        <v>1001</v>
      </c>
      <c r="G979" s="664">
        <v>0</v>
      </c>
      <c r="H979" s="664">
        <v>0</v>
      </c>
      <c r="I979" s="664">
        <v>0</v>
      </c>
      <c r="J979" s="664">
        <v>0</v>
      </c>
      <c r="K979" s="669" t="s">
        <v>71</v>
      </c>
      <c r="L979" s="670"/>
    </row>
    <row r="980" s="508" customFormat="true" ht="15.95" customHeight="true" spans="1:12">
      <c r="A980" s="658">
        <v>2140602</v>
      </c>
      <c r="B980" s="658"/>
      <c r="C980" s="658"/>
      <c r="D980" s="657" t="s">
        <v>1000</v>
      </c>
      <c r="E980" s="658">
        <v>2140602</v>
      </c>
      <c r="F980" s="658" t="s">
        <v>1002</v>
      </c>
      <c r="G980" s="664">
        <v>0</v>
      </c>
      <c r="H980" s="664">
        <v>0</v>
      </c>
      <c r="I980" s="664">
        <v>0</v>
      </c>
      <c r="J980" s="664">
        <v>0</v>
      </c>
      <c r="K980" s="669" t="s">
        <v>71</v>
      </c>
      <c r="L980" s="670"/>
    </row>
    <row r="981" s="508" customFormat="true" ht="15.95" customHeight="true" spans="1:12">
      <c r="A981" s="658">
        <v>2140603</v>
      </c>
      <c r="B981" s="658"/>
      <c r="C981" s="658"/>
      <c r="D981" s="657" t="s">
        <v>1000</v>
      </c>
      <c r="E981" s="658">
        <v>2140603</v>
      </c>
      <c r="F981" s="658" t="s">
        <v>1003</v>
      </c>
      <c r="G981" s="664">
        <v>0</v>
      </c>
      <c r="H981" s="664">
        <v>0</v>
      </c>
      <c r="I981" s="664">
        <v>0</v>
      </c>
      <c r="J981" s="664">
        <v>0</v>
      </c>
      <c r="K981" s="669" t="s">
        <v>71</v>
      </c>
      <c r="L981" s="670"/>
    </row>
    <row r="982" s="508" customFormat="true" ht="15.95" customHeight="true" spans="1:12">
      <c r="A982" s="658">
        <v>2140699</v>
      </c>
      <c r="B982" s="658"/>
      <c r="C982" s="658"/>
      <c r="D982" s="657" t="s">
        <v>1000</v>
      </c>
      <c r="E982" s="658">
        <v>2140699</v>
      </c>
      <c r="F982" s="658" t="s">
        <v>1004</v>
      </c>
      <c r="G982" s="664">
        <v>0</v>
      </c>
      <c r="H982" s="664">
        <v>0</v>
      </c>
      <c r="I982" s="664">
        <v>0</v>
      </c>
      <c r="J982" s="664">
        <v>0</v>
      </c>
      <c r="K982" s="669" t="s">
        <v>71</v>
      </c>
      <c r="L982" s="670"/>
    </row>
    <row r="983" s="508" customFormat="true" ht="39.95" customHeight="true" spans="1:12">
      <c r="A983" s="658">
        <v>21499</v>
      </c>
      <c r="B983" s="658"/>
      <c r="C983" s="657" t="s">
        <v>948</v>
      </c>
      <c r="D983" s="658"/>
      <c r="E983" s="658">
        <v>21499</v>
      </c>
      <c r="F983" s="658" t="s">
        <v>1005</v>
      </c>
      <c r="G983" s="664">
        <v>101316.495203402</v>
      </c>
      <c r="H983" s="664">
        <v>85300.4988</v>
      </c>
      <c r="I983" s="664">
        <v>84842</v>
      </c>
      <c r="J983" s="664">
        <v>263441.457184</v>
      </c>
      <c r="K983" s="669">
        <v>1.60018328363133</v>
      </c>
      <c r="L983" s="276" t="s">
        <v>1006</v>
      </c>
    </row>
    <row r="984" s="508" customFormat="true" ht="15.95" customHeight="true" spans="1:12">
      <c r="A984" s="658">
        <v>2149901</v>
      </c>
      <c r="B984" s="658"/>
      <c r="C984" s="658"/>
      <c r="D984" s="657" t="s">
        <v>1007</v>
      </c>
      <c r="E984" s="658">
        <v>2149901</v>
      </c>
      <c r="F984" s="658" t="s">
        <v>1008</v>
      </c>
      <c r="G984" s="664">
        <v>19214</v>
      </c>
      <c r="H984" s="664">
        <v>19214</v>
      </c>
      <c r="I984" s="664">
        <v>19214</v>
      </c>
      <c r="J984" s="664">
        <v>0</v>
      </c>
      <c r="K984" s="669">
        <v>-1</v>
      </c>
      <c r="L984" s="276"/>
    </row>
    <row r="985" s="508" customFormat="true" ht="15.95" customHeight="true" spans="1:12">
      <c r="A985" s="658">
        <v>2149999</v>
      </c>
      <c r="B985" s="658"/>
      <c r="C985" s="658"/>
      <c r="D985" s="657" t="s">
        <v>1007</v>
      </c>
      <c r="E985" s="658">
        <v>2149999</v>
      </c>
      <c r="F985" s="658" t="s">
        <v>1009</v>
      </c>
      <c r="G985" s="664">
        <v>82102.495203402</v>
      </c>
      <c r="H985" s="664">
        <v>66086.4988</v>
      </c>
      <c r="I985" s="664">
        <v>65628</v>
      </c>
      <c r="J985" s="664">
        <v>263441.457184</v>
      </c>
      <c r="K985" s="669">
        <v>2.20869002253033</v>
      </c>
      <c r="L985" s="276"/>
    </row>
    <row r="986" s="508" customFormat="true" ht="42" customHeight="true" spans="1:12">
      <c r="A986" s="671">
        <v>215</v>
      </c>
      <c r="B986" s="671"/>
      <c r="C986" s="671"/>
      <c r="D986" s="671"/>
      <c r="E986" s="658">
        <v>215</v>
      </c>
      <c r="F986" s="658" t="s">
        <v>1010</v>
      </c>
      <c r="G986" s="664">
        <v>879256.047804495</v>
      </c>
      <c r="H986" s="664">
        <v>1113451.893626</v>
      </c>
      <c r="I986" s="664">
        <v>1057206</v>
      </c>
      <c r="J986" s="664">
        <v>1166493.035208</v>
      </c>
      <c r="K986" s="669">
        <v>0.326681844407823</v>
      </c>
      <c r="L986" s="276" t="s">
        <v>1011</v>
      </c>
    </row>
    <row r="987" s="508" customFormat="true" ht="15.95" customHeight="true" spans="1:12">
      <c r="A987" s="658">
        <v>21501</v>
      </c>
      <c r="B987" s="658"/>
      <c r="C987" s="657" t="s">
        <v>1012</v>
      </c>
      <c r="D987" s="658"/>
      <c r="E987" s="658">
        <v>21501</v>
      </c>
      <c r="F987" s="658" t="s">
        <v>1013</v>
      </c>
      <c r="G987" s="664">
        <v>9382</v>
      </c>
      <c r="H987" s="664">
        <v>9211</v>
      </c>
      <c r="I987" s="664">
        <v>1141</v>
      </c>
      <c r="J987" s="664">
        <v>8070</v>
      </c>
      <c r="K987" s="669">
        <v>-0.139842251119164</v>
      </c>
      <c r="L987" s="670"/>
    </row>
    <row r="988" s="508" customFormat="true" ht="15.95" customHeight="true" spans="1:12">
      <c r="A988" s="658">
        <v>2150101</v>
      </c>
      <c r="B988" s="658"/>
      <c r="C988" s="658"/>
      <c r="D988" s="657" t="s">
        <v>1014</v>
      </c>
      <c r="E988" s="658">
        <v>2150101</v>
      </c>
      <c r="F988" s="658" t="s">
        <v>811</v>
      </c>
      <c r="G988" s="664">
        <v>0</v>
      </c>
      <c r="H988" s="664">
        <v>0</v>
      </c>
      <c r="I988" s="664">
        <v>0</v>
      </c>
      <c r="J988" s="664">
        <v>0</v>
      </c>
      <c r="K988" s="669" t="s">
        <v>71</v>
      </c>
      <c r="L988" s="670"/>
    </row>
    <row r="989" s="508" customFormat="true" ht="15.95" customHeight="true" spans="1:12">
      <c r="A989" s="658">
        <v>2150102</v>
      </c>
      <c r="B989" s="658"/>
      <c r="C989" s="658"/>
      <c r="D989" s="657" t="s">
        <v>1014</v>
      </c>
      <c r="E989" s="658">
        <v>2150102</v>
      </c>
      <c r="F989" s="658" t="s">
        <v>812</v>
      </c>
      <c r="G989" s="664">
        <v>0</v>
      </c>
      <c r="H989" s="664">
        <v>0</v>
      </c>
      <c r="I989" s="664">
        <v>0</v>
      </c>
      <c r="J989" s="664">
        <v>0</v>
      </c>
      <c r="K989" s="669" t="s">
        <v>71</v>
      </c>
      <c r="L989" s="670"/>
    </row>
    <row r="990" s="508" customFormat="true" ht="15.95" customHeight="true" spans="1:12">
      <c r="A990" s="658">
        <v>2150103</v>
      </c>
      <c r="B990" s="658"/>
      <c r="C990" s="658"/>
      <c r="D990" s="657" t="s">
        <v>1014</v>
      </c>
      <c r="E990" s="658">
        <v>2150103</v>
      </c>
      <c r="F990" s="658" t="s">
        <v>813</v>
      </c>
      <c r="G990" s="664">
        <v>0</v>
      </c>
      <c r="H990" s="664">
        <v>0</v>
      </c>
      <c r="I990" s="664">
        <v>0</v>
      </c>
      <c r="J990" s="664">
        <v>0</v>
      </c>
      <c r="K990" s="669" t="s">
        <v>71</v>
      </c>
      <c r="L990" s="670"/>
    </row>
    <row r="991" s="508" customFormat="true" ht="15.95" customHeight="true" spans="1:12">
      <c r="A991" s="658">
        <v>2150104</v>
      </c>
      <c r="B991" s="658"/>
      <c r="C991" s="658"/>
      <c r="D991" s="657" t="s">
        <v>1014</v>
      </c>
      <c r="E991" s="658">
        <v>2150104</v>
      </c>
      <c r="F991" s="658" t="s">
        <v>1015</v>
      </c>
      <c r="G991" s="664">
        <v>0</v>
      </c>
      <c r="H991" s="664">
        <v>0</v>
      </c>
      <c r="I991" s="664">
        <v>0</v>
      </c>
      <c r="J991" s="664">
        <v>0</v>
      </c>
      <c r="K991" s="669" t="s">
        <v>71</v>
      </c>
      <c r="L991" s="670"/>
    </row>
    <row r="992" s="508" customFormat="true" ht="15.95" customHeight="true" spans="1:12">
      <c r="A992" s="658">
        <v>2150105</v>
      </c>
      <c r="B992" s="658"/>
      <c r="C992" s="658"/>
      <c r="D992" s="657" t="s">
        <v>1014</v>
      </c>
      <c r="E992" s="658">
        <v>2150105</v>
      </c>
      <c r="F992" s="658" t="s">
        <v>1016</v>
      </c>
      <c r="G992" s="664">
        <v>412</v>
      </c>
      <c r="H992" s="664">
        <v>241</v>
      </c>
      <c r="I992" s="664">
        <v>241</v>
      </c>
      <c r="J992" s="664">
        <v>0</v>
      </c>
      <c r="K992" s="669">
        <v>-1</v>
      </c>
      <c r="L992" s="276"/>
    </row>
    <row r="993" s="508" customFormat="true" ht="15.95" customHeight="true" spans="1:12">
      <c r="A993" s="658">
        <v>2150106</v>
      </c>
      <c r="B993" s="658"/>
      <c r="C993" s="658"/>
      <c r="D993" s="657" t="s">
        <v>1014</v>
      </c>
      <c r="E993" s="658">
        <v>2150106</v>
      </c>
      <c r="F993" s="658" t="s">
        <v>1017</v>
      </c>
      <c r="G993" s="664">
        <v>0</v>
      </c>
      <c r="H993" s="664">
        <v>0</v>
      </c>
      <c r="I993" s="664">
        <v>0</v>
      </c>
      <c r="J993" s="664">
        <v>0</v>
      </c>
      <c r="K993" s="669" t="s">
        <v>71</v>
      </c>
      <c r="L993" s="670"/>
    </row>
    <row r="994" s="508" customFormat="true" ht="15.95" customHeight="true" spans="1:12">
      <c r="A994" s="658">
        <v>2150107</v>
      </c>
      <c r="B994" s="658"/>
      <c r="C994" s="658"/>
      <c r="D994" s="657" t="s">
        <v>1014</v>
      </c>
      <c r="E994" s="658">
        <v>2150107</v>
      </c>
      <c r="F994" s="658" t="s">
        <v>1018</v>
      </c>
      <c r="G994" s="664">
        <v>0</v>
      </c>
      <c r="H994" s="664">
        <v>0</v>
      </c>
      <c r="I994" s="664">
        <v>0</v>
      </c>
      <c r="J994" s="664">
        <v>0</v>
      </c>
      <c r="K994" s="669" t="s">
        <v>71</v>
      </c>
      <c r="L994" s="670"/>
    </row>
    <row r="995" s="508" customFormat="true" ht="15.95" customHeight="true" spans="1:12">
      <c r="A995" s="658">
        <v>2150108</v>
      </c>
      <c r="B995" s="658"/>
      <c r="C995" s="658"/>
      <c r="D995" s="657" t="s">
        <v>1014</v>
      </c>
      <c r="E995" s="658">
        <v>2150108</v>
      </c>
      <c r="F995" s="658" t="s">
        <v>1019</v>
      </c>
      <c r="G995" s="664">
        <v>0</v>
      </c>
      <c r="H995" s="664">
        <v>0</v>
      </c>
      <c r="I995" s="664">
        <v>0</v>
      </c>
      <c r="J995" s="664">
        <v>0</v>
      </c>
      <c r="K995" s="669" t="s">
        <v>71</v>
      </c>
      <c r="L995" s="670"/>
    </row>
    <row r="996" s="508" customFormat="true" ht="15.95" customHeight="true" spans="1:12">
      <c r="A996" s="658">
        <v>2150199</v>
      </c>
      <c r="B996" s="658"/>
      <c r="C996" s="658"/>
      <c r="D996" s="657" t="s">
        <v>1014</v>
      </c>
      <c r="E996" s="658">
        <v>2150199</v>
      </c>
      <c r="F996" s="658" t="s">
        <v>1020</v>
      </c>
      <c r="G996" s="664">
        <v>8970</v>
      </c>
      <c r="H996" s="664">
        <v>8970</v>
      </c>
      <c r="I996" s="664">
        <v>900</v>
      </c>
      <c r="J996" s="664">
        <v>8070</v>
      </c>
      <c r="K996" s="669">
        <v>-0.100334448160535</v>
      </c>
      <c r="L996" s="670"/>
    </row>
    <row r="997" s="508" customFormat="true" ht="42" customHeight="true" spans="1:12">
      <c r="A997" s="658">
        <v>21502</v>
      </c>
      <c r="B997" s="658"/>
      <c r="C997" s="657" t="s">
        <v>1012</v>
      </c>
      <c r="D997" s="658"/>
      <c r="E997" s="658">
        <v>21502</v>
      </c>
      <c r="F997" s="658" t="s">
        <v>1021</v>
      </c>
      <c r="G997" s="664">
        <v>288788.655142</v>
      </c>
      <c r="H997" s="664">
        <v>35509.8</v>
      </c>
      <c r="I997" s="664">
        <v>33523</v>
      </c>
      <c r="J997" s="664">
        <v>534931.8</v>
      </c>
      <c r="K997" s="669">
        <v>0.852329689810596</v>
      </c>
      <c r="L997" s="276" t="s">
        <v>1011</v>
      </c>
    </row>
    <row r="998" s="508" customFormat="true" ht="15.95" customHeight="true" spans="1:12">
      <c r="A998" s="658">
        <v>2150201</v>
      </c>
      <c r="B998" s="658"/>
      <c r="C998" s="658"/>
      <c r="D998" s="657" t="s">
        <v>1022</v>
      </c>
      <c r="E998" s="658">
        <v>2150201</v>
      </c>
      <c r="F998" s="658" t="s">
        <v>811</v>
      </c>
      <c r="G998" s="664">
        <v>0</v>
      </c>
      <c r="H998" s="664">
        <v>0</v>
      </c>
      <c r="I998" s="664">
        <v>0</v>
      </c>
      <c r="J998" s="664">
        <v>0</v>
      </c>
      <c r="K998" s="669" t="s">
        <v>71</v>
      </c>
      <c r="L998" s="670"/>
    </row>
    <row r="999" s="508" customFormat="true" ht="15.95" customHeight="true" spans="1:12">
      <c r="A999" s="658">
        <v>2150202</v>
      </c>
      <c r="B999" s="658"/>
      <c r="C999" s="658"/>
      <c r="D999" s="657" t="s">
        <v>1022</v>
      </c>
      <c r="E999" s="658">
        <v>2150202</v>
      </c>
      <c r="F999" s="658" t="s">
        <v>812</v>
      </c>
      <c r="G999" s="664">
        <v>0</v>
      </c>
      <c r="H999" s="664">
        <v>0</v>
      </c>
      <c r="I999" s="664">
        <v>0</v>
      </c>
      <c r="J999" s="664">
        <v>0</v>
      </c>
      <c r="K999" s="669" t="s">
        <v>71</v>
      </c>
      <c r="L999" s="670"/>
    </row>
    <row r="1000" s="508" customFormat="true" ht="15.95" customHeight="true" spans="1:12">
      <c r="A1000" s="658">
        <v>2150203</v>
      </c>
      <c r="B1000" s="658"/>
      <c r="C1000" s="658"/>
      <c r="D1000" s="657" t="s">
        <v>1022</v>
      </c>
      <c r="E1000" s="658">
        <v>2150203</v>
      </c>
      <c r="F1000" s="658" t="s">
        <v>813</v>
      </c>
      <c r="G1000" s="664">
        <v>0</v>
      </c>
      <c r="H1000" s="664">
        <v>0</v>
      </c>
      <c r="I1000" s="664">
        <v>0</v>
      </c>
      <c r="J1000" s="664">
        <v>0</v>
      </c>
      <c r="K1000" s="669" t="s">
        <v>71</v>
      </c>
      <c r="L1000" s="670"/>
    </row>
    <row r="1001" s="508" customFormat="true" ht="15.95" customHeight="true" spans="1:12">
      <c r="A1001" s="658">
        <v>2150204</v>
      </c>
      <c r="B1001" s="658"/>
      <c r="C1001" s="658"/>
      <c r="D1001" s="657" t="s">
        <v>1022</v>
      </c>
      <c r="E1001" s="658">
        <v>2150204</v>
      </c>
      <c r="F1001" s="658" t="s">
        <v>1023</v>
      </c>
      <c r="G1001" s="664">
        <v>0</v>
      </c>
      <c r="H1001" s="664">
        <v>0</v>
      </c>
      <c r="I1001" s="664">
        <v>0</v>
      </c>
      <c r="J1001" s="664">
        <v>0</v>
      </c>
      <c r="K1001" s="669" t="s">
        <v>71</v>
      </c>
      <c r="L1001" s="670"/>
    </row>
    <row r="1002" s="508" customFormat="true" ht="15.95" customHeight="true" spans="1:12">
      <c r="A1002" s="658">
        <v>2150205</v>
      </c>
      <c r="B1002" s="658"/>
      <c r="C1002" s="658"/>
      <c r="D1002" s="657" t="s">
        <v>1022</v>
      </c>
      <c r="E1002" s="658">
        <v>2150205</v>
      </c>
      <c r="F1002" s="658" t="s">
        <v>1024</v>
      </c>
      <c r="G1002" s="664">
        <v>0</v>
      </c>
      <c r="H1002" s="664">
        <v>0</v>
      </c>
      <c r="I1002" s="664">
        <v>0</v>
      </c>
      <c r="J1002" s="664">
        <v>0</v>
      </c>
      <c r="K1002" s="669" t="s">
        <v>71</v>
      </c>
      <c r="L1002" s="670"/>
    </row>
    <row r="1003" s="508" customFormat="true" ht="15.95" customHeight="true" spans="1:12">
      <c r="A1003" s="658">
        <v>2150206</v>
      </c>
      <c r="B1003" s="658"/>
      <c r="C1003" s="658"/>
      <c r="D1003" s="657" t="s">
        <v>1022</v>
      </c>
      <c r="E1003" s="658">
        <v>2150206</v>
      </c>
      <c r="F1003" s="658" t="s">
        <v>1025</v>
      </c>
      <c r="G1003" s="664">
        <v>0</v>
      </c>
      <c r="H1003" s="664">
        <v>0</v>
      </c>
      <c r="I1003" s="664">
        <v>0</v>
      </c>
      <c r="J1003" s="664">
        <v>0</v>
      </c>
      <c r="K1003" s="669" t="s">
        <v>71</v>
      </c>
      <c r="L1003" s="670"/>
    </row>
    <row r="1004" s="508" customFormat="true" ht="15.95" customHeight="true" spans="1:12">
      <c r="A1004" s="658">
        <v>2150207</v>
      </c>
      <c r="B1004" s="658"/>
      <c r="C1004" s="658"/>
      <c r="D1004" s="657" t="s">
        <v>1022</v>
      </c>
      <c r="E1004" s="658">
        <v>2150207</v>
      </c>
      <c r="F1004" s="658" t="s">
        <v>1026</v>
      </c>
      <c r="G1004" s="664">
        <v>0</v>
      </c>
      <c r="H1004" s="664">
        <v>0</v>
      </c>
      <c r="I1004" s="664">
        <v>0</v>
      </c>
      <c r="J1004" s="664">
        <v>0</v>
      </c>
      <c r="K1004" s="669" t="s">
        <v>71</v>
      </c>
      <c r="L1004" s="670"/>
    </row>
    <row r="1005" s="508" customFormat="true" ht="15.95" customHeight="true" spans="1:12">
      <c r="A1005" s="658">
        <v>2150208</v>
      </c>
      <c r="B1005" s="658"/>
      <c r="C1005" s="658"/>
      <c r="D1005" s="657" t="s">
        <v>1022</v>
      </c>
      <c r="E1005" s="658">
        <v>2150208</v>
      </c>
      <c r="F1005" s="658" t="s">
        <v>1027</v>
      </c>
      <c r="G1005" s="664">
        <v>0</v>
      </c>
      <c r="H1005" s="664">
        <v>0</v>
      </c>
      <c r="I1005" s="664">
        <v>0</v>
      </c>
      <c r="J1005" s="664">
        <v>0</v>
      </c>
      <c r="K1005" s="669" t="s">
        <v>71</v>
      </c>
      <c r="L1005" s="670"/>
    </row>
    <row r="1006" s="508" customFormat="true" ht="15.95" customHeight="true" spans="1:12">
      <c r="A1006" s="658">
        <v>2150209</v>
      </c>
      <c r="B1006" s="658"/>
      <c r="C1006" s="658"/>
      <c r="D1006" s="657" t="s">
        <v>1022</v>
      </c>
      <c r="E1006" s="658">
        <v>2150209</v>
      </c>
      <c r="F1006" s="658" t="s">
        <v>1028</v>
      </c>
      <c r="G1006" s="664">
        <v>0</v>
      </c>
      <c r="H1006" s="664">
        <v>0</v>
      </c>
      <c r="I1006" s="664">
        <v>0</v>
      </c>
      <c r="J1006" s="664">
        <v>0</v>
      </c>
      <c r="K1006" s="669" t="s">
        <v>71</v>
      </c>
      <c r="L1006" s="670"/>
    </row>
    <row r="1007" s="508" customFormat="true" ht="15.95" customHeight="true" spans="1:12">
      <c r="A1007" s="658">
        <v>2150210</v>
      </c>
      <c r="B1007" s="658"/>
      <c r="C1007" s="658"/>
      <c r="D1007" s="657" t="s">
        <v>1022</v>
      </c>
      <c r="E1007" s="658">
        <v>2150210</v>
      </c>
      <c r="F1007" s="658" t="s">
        <v>1029</v>
      </c>
      <c r="G1007" s="664">
        <v>0</v>
      </c>
      <c r="H1007" s="664">
        <v>0</v>
      </c>
      <c r="I1007" s="664">
        <v>0</v>
      </c>
      <c r="J1007" s="664">
        <v>0</v>
      </c>
      <c r="K1007" s="669" t="s">
        <v>71</v>
      </c>
      <c r="L1007" s="670"/>
    </row>
    <row r="1008" s="508" customFormat="true" ht="15.95" customHeight="true" spans="1:12">
      <c r="A1008" s="658">
        <v>2150212</v>
      </c>
      <c r="B1008" s="658"/>
      <c r="C1008" s="658"/>
      <c r="D1008" s="657" t="s">
        <v>1022</v>
      </c>
      <c r="E1008" s="658">
        <v>2150212</v>
      </c>
      <c r="F1008" s="658" t="s">
        <v>1030</v>
      </c>
      <c r="G1008" s="664">
        <v>0</v>
      </c>
      <c r="H1008" s="664">
        <v>0</v>
      </c>
      <c r="I1008" s="664">
        <v>0</v>
      </c>
      <c r="J1008" s="664">
        <v>0</v>
      </c>
      <c r="K1008" s="669" t="s">
        <v>71</v>
      </c>
      <c r="L1008" s="670"/>
    </row>
    <row r="1009" s="508" customFormat="true" ht="15.95" customHeight="true" spans="1:12">
      <c r="A1009" s="658">
        <v>2150213</v>
      </c>
      <c r="B1009" s="658"/>
      <c r="C1009" s="658"/>
      <c r="D1009" s="657" t="s">
        <v>1022</v>
      </c>
      <c r="E1009" s="658">
        <v>2150213</v>
      </c>
      <c r="F1009" s="658" t="s">
        <v>1031</v>
      </c>
      <c r="G1009" s="664">
        <v>0</v>
      </c>
      <c r="H1009" s="664">
        <v>0</v>
      </c>
      <c r="I1009" s="664">
        <v>0</v>
      </c>
      <c r="J1009" s="664">
        <v>0</v>
      </c>
      <c r="K1009" s="669" t="s">
        <v>71</v>
      </c>
      <c r="L1009" s="670"/>
    </row>
    <row r="1010" s="508" customFormat="true" ht="15.95" customHeight="true" spans="1:12">
      <c r="A1010" s="658">
        <v>2150214</v>
      </c>
      <c r="B1010" s="658"/>
      <c r="C1010" s="658"/>
      <c r="D1010" s="657" t="s">
        <v>1022</v>
      </c>
      <c r="E1010" s="658">
        <v>2150214</v>
      </c>
      <c r="F1010" s="658" t="s">
        <v>1032</v>
      </c>
      <c r="G1010" s="664">
        <v>0</v>
      </c>
      <c r="H1010" s="664">
        <v>0</v>
      </c>
      <c r="I1010" s="664">
        <v>0</v>
      </c>
      <c r="J1010" s="664">
        <v>0</v>
      </c>
      <c r="K1010" s="669" t="s">
        <v>71</v>
      </c>
      <c r="L1010" s="670"/>
    </row>
    <row r="1011" s="508" customFormat="true" ht="15.95" customHeight="true" spans="1:12">
      <c r="A1011" s="658">
        <v>2150215</v>
      </c>
      <c r="B1011" s="658"/>
      <c r="C1011" s="658"/>
      <c r="D1011" s="657" t="s">
        <v>1022</v>
      </c>
      <c r="E1011" s="658">
        <v>2150215</v>
      </c>
      <c r="F1011" s="658" t="s">
        <v>1033</v>
      </c>
      <c r="G1011" s="664">
        <v>0</v>
      </c>
      <c r="H1011" s="664">
        <v>0</v>
      </c>
      <c r="I1011" s="664">
        <v>0</v>
      </c>
      <c r="J1011" s="664">
        <v>0</v>
      </c>
      <c r="K1011" s="669" t="s">
        <v>71</v>
      </c>
      <c r="L1011" s="670"/>
    </row>
    <row r="1012" s="508" customFormat="true" ht="15.95" customHeight="true" spans="1:12">
      <c r="A1012" s="658">
        <v>2150299</v>
      </c>
      <c r="B1012" s="658"/>
      <c r="C1012" s="658"/>
      <c r="D1012" s="657" t="s">
        <v>1022</v>
      </c>
      <c r="E1012" s="658">
        <v>2150299</v>
      </c>
      <c r="F1012" s="658" t="s">
        <v>1034</v>
      </c>
      <c r="G1012" s="664">
        <v>288788.655142</v>
      </c>
      <c r="H1012" s="664">
        <v>35509.8</v>
      </c>
      <c r="I1012" s="664">
        <v>33523</v>
      </c>
      <c r="J1012" s="664">
        <v>534931.8</v>
      </c>
      <c r="K1012" s="669">
        <v>0.852329689810596</v>
      </c>
      <c r="L1012" s="276"/>
    </row>
    <row r="1013" s="508" customFormat="true" ht="15.95" customHeight="true" spans="1:12">
      <c r="A1013" s="658">
        <v>21503</v>
      </c>
      <c r="B1013" s="658"/>
      <c r="C1013" s="657" t="s">
        <v>1012</v>
      </c>
      <c r="D1013" s="658"/>
      <c r="E1013" s="658">
        <v>21503</v>
      </c>
      <c r="F1013" s="658" t="s">
        <v>1035</v>
      </c>
      <c r="G1013" s="664">
        <v>21883.2398164948</v>
      </c>
      <c r="H1013" s="664">
        <v>22675.028</v>
      </c>
      <c r="I1013" s="664">
        <v>22583</v>
      </c>
      <c r="J1013" s="664">
        <v>23936.8582</v>
      </c>
      <c r="K1013" s="669">
        <v>0.0938443484934647</v>
      </c>
      <c r="L1013" s="670"/>
    </row>
    <row r="1014" s="508" customFormat="true" ht="15.95" customHeight="true" spans="1:12">
      <c r="A1014" s="658">
        <v>2150301</v>
      </c>
      <c r="B1014" s="658"/>
      <c r="C1014" s="658"/>
      <c r="D1014" s="657" t="s">
        <v>1036</v>
      </c>
      <c r="E1014" s="658">
        <v>2150301</v>
      </c>
      <c r="F1014" s="658" t="s">
        <v>811</v>
      </c>
      <c r="G1014" s="664">
        <v>1964.387434</v>
      </c>
      <c r="H1014" s="664">
        <v>1779</v>
      </c>
      <c r="I1014" s="664">
        <v>1779</v>
      </c>
      <c r="J1014" s="664">
        <v>2400.562829</v>
      </c>
      <c r="K1014" s="669">
        <v>0.222041430041035</v>
      </c>
      <c r="L1014" s="276"/>
    </row>
    <row r="1015" s="508" customFormat="true" ht="15.95" customHeight="true" spans="1:12">
      <c r="A1015" s="658">
        <v>2150302</v>
      </c>
      <c r="B1015" s="658"/>
      <c r="C1015" s="658"/>
      <c r="D1015" s="657" t="s">
        <v>1036</v>
      </c>
      <c r="E1015" s="658">
        <v>2150302</v>
      </c>
      <c r="F1015" s="658" t="s">
        <v>812</v>
      </c>
      <c r="G1015" s="664">
        <v>6076.39683249483</v>
      </c>
      <c r="H1015" s="664">
        <v>8271.028</v>
      </c>
      <c r="I1015" s="664">
        <v>8179</v>
      </c>
      <c r="J1015" s="664">
        <v>8216.19012</v>
      </c>
      <c r="K1015" s="669">
        <v>0.352148377812023</v>
      </c>
      <c r="L1015" s="276"/>
    </row>
    <row r="1016" s="508" customFormat="true" ht="15.95" customHeight="true" spans="1:12">
      <c r="A1016" s="658">
        <v>2150303</v>
      </c>
      <c r="B1016" s="658"/>
      <c r="C1016" s="658"/>
      <c r="D1016" s="657" t="s">
        <v>1036</v>
      </c>
      <c r="E1016" s="658">
        <v>2150303</v>
      </c>
      <c r="F1016" s="658" t="s">
        <v>813</v>
      </c>
      <c r="G1016" s="664">
        <v>0</v>
      </c>
      <c r="H1016" s="664">
        <v>0</v>
      </c>
      <c r="I1016" s="664">
        <v>0</v>
      </c>
      <c r="J1016" s="664">
        <v>0</v>
      </c>
      <c r="K1016" s="669" t="s">
        <v>71</v>
      </c>
      <c r="L1016" s="670"/>
    </row>
    <row r="1017" s="508" customFormat="true" ht="15.95" customHeight="true" spans="1:12">
      <c r="A1017" s="658">
        <v>2150399</v>
      </c>
      <c r="B1017" s="658"/>
      <c r="C1017" s="658"/>
      <c r="D1017" s="657" t="s">
        <v>1036</v>
      </c>
      <c r="E1017" s="658">
        <v>2150399</v>
      </c>
      <c r="F1017" s="658" t="s">
        <v>1037</v>
      </c>
      <c r="G1017" s="664">
        <v>13842.45555</v>
      </c>
      <c r="H1017" s="664">
        <v>12625</v>
      </c>
      <c r="I1017" s="664">
        <v>12625</v>
      </c>
      <c r="J1017" s="664">
        <v>13320.105251</v>
      </c>
      <c r="K1017" s="669">
        <v>-0.0377353784603628</v>
      </c>
      <c r="L1017" s="670"/>
    </row>
    <row r="1018" s="508" customFormat="true" ht="39.95" customHeight="true" spans="1:12">
      <c r="A1018" s="658">
        <v>21505</v>
      </c>
      <c r="B1018" s="658"/>
      <c r="C1018" s="657" t="s">
        <v>1012</v>
      </c>
      <c r="D1018" s="658"/>
      <c r="E1018" s="658">
        <v>21505</v>
      </c>
      <c r="F1018" s="658" t="s">
        <v>1038</v>
      </c>
      <c r="G1018" s="664">
        <v>308686.984689</v>
      </c>
      <c r="H1018" s="664">
        <v>584738.515423</v>
      </c>
      <c r="I1018" s="664">
        <v>581155</v>
      </c>
      <c r="J1018" s="664">
        <v>421291.79358</v>
      </c>
      <c r="K1018" s="669">
        <v>0.364786383865353</v>
      </c>
      <c r="L1018" s="276" t="s">
        <v>1039</v>
      </c>
    </row>
    <row r="1019" s="508" customFormat="true" ht="15.95" customHeight="true" spans="1:12">
      <c r="A1019" s="658">
        <v>2150501</v>
      </c>
      <c r="B1019" s="658"/>
      <c r="C1019" s="658"/>
      <c r="D1019" s="657" t="s">
        <v>1040</v>
      </c>
      <c r="E1019" s="658">
        <v>2150501</v>
      </c>
      <c r="F1019" s="658" t="s">
        <v>811</v>
      </c>
      <c r="G1019" s="664">
        <v>4132.2651</v>
      </c>
      <c r="H1019" s="664">
        <v>5217</v>
      </c>
      <c r="I1019" s="664">
        <v>5217</v>
      </c>
      <c r="J1019" s="664">
        <v>4362.09013</v>
      </c>
      <c r="K1019" s="669">
        <v>0.0556172037461972</v>
      </c>
      <c r="L1019" s="670"/>
    </row>
    <row r="1020" s="508" customFormat="true" ht="15.95" customHeight="true" spans="1:12">
      <c r="A1020" s="658">
        <v>2150502</v>
      </c>
      <c r="B1020" s="658"/>
      <c r="C1020" s="658"/>
      <c r="D1020" s="657" t="s">
        <v>1040</v>
      </c>
      <c r="E1020" s="658">
        <v>2150502</v>
      </c>
      <c r="F1020" s="658" t="s">
        <v>812</v>
      </c>
      <c r="G1020" s="664">
        <v>3226.483</v>
      </c>
      <c r="H1020" s="664">
        <v>3373.1635</v>
      </c>
      <c r="I1020" s="664">
        <v>2774</v>
      </c>
      <c r="J1020" s="664">
        <v>2863.7215</v>
      </c>
      <c r="K1020" s="669">
        <v>-0.112432484535018</v>
      </c>
      <c r="L1020" s="670"/>
    </row>
    <row r="1021" s="508" customFormat="true" ht="15.95" customHeight="true" spans="1:12">
      <c r="A1021" s="658">
        <v>2150503</v>
      </c>
      <c r="B1021" s="658"/>
      <c r="C1021" s="658"/>
      <c r="D1021" s="657" t="s">
        <v>1040</v>
      </c>
      <c r="E1021" s="658">
        <v>2150503</v>
      </c>
      <c r="F1021" s="658" t="s">
        <v>813</v>
      </c>
      <c r="G1021" s="664">
        <v>0</v>
      </c>
      <c r="H1021" s="664">
        <v>0</v>
      </c>
      <c r="I1021" s="664">
        <v>0</v>
      </c>
      <c r="J1021" s="664">
        <v>0</v>
      </c>
      <c r="K1021" s="669" t="s">
        <v>71</v>
      </c>
      <c r="L1021" s="670"/>
    </row>
    <row r="1022" s="508" customFormat="true" ht="15.95" customHeight="true" spans="1:12">
      <c r="A1022" s="658">
        <v>2150505</v>
      </c>
      <c r="B1022" s="658"/>
      <c r="C1022" s="658"/>
      <c r="D1022" s="657" t="s">
        <v>1040</v>
      </c>
      <c r="E1022" s="658">
        <v>2150505</v>
      </c>
      <c r="F1022" s="658" t="s">
        <v>1041</v>
      </c>
      <c r="G1022" s="664">
        <v>0</v>
      </c>
      <c r="H1022" s="664">
        <v>0</v>
      </c>
      <c r="I1022" s="664">
        <v>0</v>
      </c>
      <c r="J1022" s="664">
        <v>0</v>
      </c>
      <c r="K1022" s="669" t="s">
        <v>71</v>
      </c>
      <c r="L1022" s="670"/>
    </row>
    <row r="1023" s="508" customFormat="true" ht="15.95" customHeight="true" spans="1:12">
      <c r="A1023" s="658">
        <v>2150507</v>
      </c>
      <c r="B1023" s="658"/>
      <c r="C1023" s="658"/>
      <c r="D1023" s="657" t="s">
        <v>1040</v>
      </c>
      <c r="E1023" s="658">
        <v>2150507</v>
      </c>
      <c r="F1023" s="658" t="s">
        <v>1042</v>
      </c>
      <c r="G1023" s="664">
        <v>0</v>
      </c>
      <c r="H1023" s="664">
        <v>0</v>
      </c>
      <c r="I1023" s="664">
        <v>0</v>
      </c>
      <c r="J1023" s="664">
        <v>0</v>
      </c>
      <c r="K1023" s="669" t="s">
        <v>71</v>
      </c>
      <c r="L1023" s="670"/>
    </row>
    <row r="1024" s="508" customFormat="true" ht="15.95" customHeight="true" spans="1:12">
      <c r="A1024" s="658">
        <v>2150508</v>
      </c>
      <c r="B1024" s="658"/>
      <c r="C1024" s="658"/>
      <c r="D1024" s="657" t="s">
        <v>1040</v>
      </c>
      <c r="E1024" s="658">
        <v>2150508</v>
      </c>
      <c r="F1024" s="658" t="s">
        <v>1043</v>
      </c>
      <c r="G1024" s="664">
        <v>2133.92814</v>
      </c>
      <c r="H1024" s="664">
        <v>2473.355</v>
      </c>
      <c r="I1024" s="664">
        <v>2444</v>
      </c>
      <c r="J1024" s="664">
        <v>3746.099066</v>
      </c>
      <c r="K1024" s="669">
        <v>0.755494477897461</v>
      </c>
      <c r="L1024" s="276"/>
    </row>
    <row r="1025" s="508" customFormat="true" ht="15.95" customHeight="true" spans="1:12">
      <c r="A1025" s="658">
        <v>2150516</v>
      </c>
      <c r="B1025" s="658"/>
      <c r="C1025" s="658"/>
      <c r="D1025" s="657" t="s">
        <v>1040</v>
      </c>
      <c r="E1025" s="658">
        <v>2150516</v>
      </c>
      <c r="F1025" s="658" t="s">
        <v>1044</v>
      </c>
      <c r="G1025" s="664">
        <v>5556.139134</v>
      </c>
      <c r="H1025" s="664">
        <v>4198.36</v>
      </c>
      <c r="I1025" s="664">
        <v>3633</v>
      </c>
      <c r="J1025" s="664">
        <v>565.36</v>
      </c>
      <c r="K1025" s="669">
        <v>-0.898245888671081</v>
      </c>
      <c r="L1025" s="276"/>
    </row>
    <row r="1026" s="508" customFormat="true" ht="15.95" customHeight="true" spans="1:12">
      <c r="A1026" s="658">
        <v>2150517</v>
      </c>
      <c r="B1026" s="658"/>
      <c r="C1026" s="658"/>
      <c r="D1026" s="657" t="s">
        <v>1040</v>
      </c>
      <c r="E1026" s="658">
        <v>2150517</v>
      </c>
      <c r="F1026" s="658" t="s">
        <v>1045</v>
      </c>
      <c r="G1026" s="664">
        <v>291884.954</v>
      </c>
      <c r="H1026" s="664">
        <v>569747.02</v>
      </c>
      <c r="I1026" s="664">
        <v>567401</v>
      </c>
      <c r="J1026" s="664">
        <v>408019.956665</v>
      </c>
      <c r="K1026" s="669">
        <v>0.397879373614441</v>
      </c>
      <c r="L1026" s="276"/>
    </row>
    <row r="1027" s="508" customFormat="true" ht="15.95" customHeight="true" spans="1:12">
      <c r="A1027" s="658">
        <v>2150550</v>
      </c>
      <c r="B1027" s="658"/>
      <c r="C1027" s="658"/>
      <c r="D1027" s="657" t="s">
        <v>1040</v>
      </c>
      <c r="E1027" s="658">
        <v>2150550</v>
      </c>
      <c r="F1027" s="658" t="s">
        <v>842</v>
      </c>
      <c r="G1027" s="664">
        <v>0</v>
      </c>
      <c r="H1027" s="664">
        <v>0</v>
      </c>
      <c r="I1027" s="664">
        <v>0</v>
      </c>
      <c r="J1027" s="664">
        <v>0</v>
      </c>
      <c r="K1027" s="669" t="s">
        <v>71</v>
      </c>
      <c r="L1027" s="670"/>
    </row>
    <row r="1028" s="508" customFormat="true" ht="15.95" customHeight="true" spans="1:12">
      <c r="A1028" s="658">
        <v>2150599</v>
      </c>
      <c r="B1028" s="658"/>
      <c r="C1028" s="658"/>
      <c r="D1028" s="657" t="s">
        <v>1040</v>
      </c>
      <c r="E1028" s="658">
        <v>2150599</v>
      </c>
      <c r="F1028" s="658" t="s">
        <v>1046</v>
      </c>
      <c r="G1028" s="664">
        <v>1753.215315</v>
      </c>
      <c r="H1028" s="664">
        <v>-270.383077</v>
      </c>
      <c r="I1028" s="664">
        <v>-314</v>
      </c>
      <c r="J1028" s="664">
        <v>1734.566219</v>
      </c>
      <c r="K1028" s="669">
        <v>-0.010637082530847</v>
      </c>
      <c r="L1028" s="670"/>
    </row>
    <row r="1029" s="508" customFormat="true" ht="15.95" customHeight="true" spans="1:12">
      <c r="A1029" s="658">
        <v>21507</v>
      </c>
      <c r="B1029" s="658"/>
      <c r="C1029" s="657" t="s">
        <v>1012</v>
      </c>
      <c r="D1029" s="658"/>
      <c r="E1029" s="658">
        <v>21507</v>
      </c>
      <c r="F1029" s="658" t="s">
        <v>1047</v>
      </c>
      <c r="G1029" s="664">
        <v>20738.469058</v>
      </c>
      <c r="H1029" s="664">
        <v>21270.1623</v>
      </c>
      <c r="I1029" s="664">
        <v>21051</v>
      </c>
      <c r="J1029" s="664">
        <v>18568.884825</v>
      </c>
      <c r="K1029" s="669">
        <v>-0.104616412471541</v>
      </c>
      <c r="L1029" s="670"/>
    </row>
    <row r="1030" s="508" customFormat="true" ht="15.95" customHeight="true" spans="1:12">
      <c r="A1030" s="658">
        <v>2150701</v>
      </c>
      <c r="B1030" s="658"/>
      <c r="C1030" s="658"/>
      <c r="D1030" s="657" t="s">
        <v>1048</v>
      </c>
      <c r="E1030" s="658">
        <v>2150701</v>
      </c>
      <c r="F1030" s="658" t="s">
        <v>811</v>
      </c>
      <c r="G1030" s="664">
        <v>3160.039232</v>
      </c>
      <c r="H1030" s="664">
        <v>3028</v>
      </c>
      <c r="I1030" s="664">
        <v>3028</v>
      </c>
      <c r="J1030" s="664">
        <v>3862.790368</v>
      </c>
      <c r="K1030" s="669">
        <v>0.222386839025168</v>
      </c>
      <c r="L1030" s="276"/>
    </row>
    <row r="1031" s="508" customFormat="true" ht="15.95" customHeight="true" spans="1:12">
      <c r="A1031" s="658">
        <v>2150702</v>
      </c>
      <c r="B1031" s="658"/>
      <c r="C1031" s="658"/>
      <c r="D1031" s="657" t="s">
        <v>1048</v>
      </c>
      <c r="E1031" s="658">
        <v>2150702</v>
      </c>
      <c r="F1031" s="658" t="s">
        <v>812</v>
      </c>
      <c r="G1031" s="664">
        <v>2462.52112</v>
      </c>
      <c r="H1031" s="664">
        <v>3222.1623</v>
      </c>
      <c r="I1031" s="664">
        <v>3003</v>
      </c>
      <c r="J1031" s="664">
        <v>3447.294</v>
      </c>
      <c r="K1031" s="669">
        <v>0.399904338688474</v>
      </c>
      <c r="L1031" s="276"/>
    </row>
    <row r="1032" s="508" customFormat="true" ht="15.95" customHeight="true" spans="1:12">
      <c r="A1032" s="658">
        <v>2150703</v>
      </c>
      <c r="B1032" s="658"/>
      <c r="C1032" s="658"/>
      <c r="D1032" s="657" t="s">
        <v>1048</v>
      </c>
      <c r="E1032" s="658">
        <v>2150703</v>
      </c>
      <c r="F1032" s="658" t="s">
        <v>813</v>
      </c>
      <c r="G1032" s="664">
        <v>0</v>
      </c>
      <c r="H1032" s="664">
        <v>0</v>
      </c>
      <c r="I1032" s="664">
        <v>0</v>
      </c>
      <c r="J1032" s="664">
        <v>0</v>
      </c>
      <c r="K1032" s="669" t="s">
        <v>71</v>
      </c>
      <c r="L1032" s="670"/>
    </row>
    <row r="1033" s="508" customFormat="true" ht="15.95" customHeight="true" spans="1:12">
      <c r="A1033" s="658">
        <v>2150704</v>
      </c>
      <c r="B1033" s="658"/>
      <c r="C1033" s="658"/>
      <c r="D1033" s="657" t="s">
        <v>1048</v>
      </c>
      <c r="E1033" s="658">
        <v>2150704</v>
      </c>
      <c r="F1033" s="658" t="s">
        <v>1049</v>
      </c>
      <c r="G1033" s="664">
        <v>0</v>
      </c>
      <c r="H1033" s="664">
        <v>0</v>
      </c>
      <c r="I1033" s="664">
        <v>0</v>
      </c>
      <c r="J1033" s="664">
        <v>0</v>
      </c>
      <c r="K1033" s="669" t="s">
        <v>71</v>
      </c>
      <c r="L1033" s="670"/>
    </row>
    <row r="1034" s="508" customFormat="true" ht="15.95" customHeight="true" spans="1:12">
      <c r="A1034" s="658">
        <v>2150705</v>
      </c>
      <c r="B1034" s="658"/>
      <c r="C1034" s="658"/>
      <c r="D1034" s="657" t="s">
        <v>1048</v>
      </c>
      <c r="E1034" s="658">
        <v>2150705</v>
      </c>
      <c r="F1034" s="658" t="s">
        <v>1050</v>
      </c>
      <c r="G1034" s="664">
        <v>0</v>
      </c>
      <c r="H1034" s="664">
        <v>0</v>
      </c>
      <c r="I1034" s="664">
        <v>0</v>
      </c>
      <c r="J1034" s="664">
        <v>0</v>
      </c>
      <c r="K1034" s="669" t="s">
        <v>71</v>
      </c>
      <c r="L1034" s="670"/>
    </row>
    <row r="1035" s="508" customFormat="true" ht="15.95" customHeight="true" spans="1:12">
      <c r="A1035" s="658">
        <v>2150799</v>
      </c>
      <c r="B1035" s="658"/>
      <c r="C1035" s="658"/>
      <c r="D1035" s="657" t="s">
        <v>1048</v>
      </c>
      <c r="E1035" s="658">
        <v>2150799</v>
      </c>
      <c r="F1035" s="658" t="s">
        <v>1051</v>
      </c>
      <c r="G1035" s="664">
        <v>15115.908706</v>
      </c>
      <c r="H1035" s="664">
        <v>15020</v>
      </c>
      <c r="I1035" s="664">
        <v>15020</v>
      </c>
      <c r="J1035" s="664">
        <v>11258.800457</v>
      </c>
      <c r="K1035" s="669">
        <v>-0.255168797590648</v>
      </c>
      <c r="L1035" s="276"/>
    </row>
    <row r="1036" s="508" customFormat="true" ht="39.95" customHeight="true" spans="1:12">
      <c r="A1036" s="658">
        <v>21508</v>
      </c>
      <c r="B1036" s="658"/>
      <c r="C1036" s="657" t="s">
        <v>1012</v>
      </c>
      <c r="D1036" s="658"/>
      <c r="E1036" s="658">
        <v>21508</v>
      </c>
      <c r="F1036" s="658" t="s">
        <v>1052</v>
      </c>
      <c r="G1036" s="664">
        <v>80744.92584</v>
      </c>
      <c r="H1036" s="664">
        <v>76834</v>
      </c>
      <c r="I1036" s="664">
        <v>64150</v>
      </c>
      <c r="J1036" s="664">
        <v>63437.3107</v>
      </c>
      <c r="K1036" s="669">
        <v>-0.214349260463696</v>
      </c>
      <c r="L1036" s="276" t="s">
        <v>1053</v>
      </c>
    </row>
    <row r="1037" s="508" customFormat="true" ht="15.95" customHeight="true" spans="1:12">
      <c r="A1037" s="658">
        <v>2150801</v>
      </c>
      <c r="B1037" s="658"/>
      <c r="C1037" s="658"/>
      <c r="D1037" s="657" t="s">
        <v>1054</v>
      </c>
      <c r="E1037" s="658">
        <v>2150801</v>
      </c>
      <c r="F1037" s="658" t="s">
        <v>811</v>
      </c>
      <c r="G1037" s="664">
        <v>1375.88584</v>
      </c>
      <c r="H1037" s="664">
        <v>1202</v>
      </c>
      <c r="I1037" s="664">
        <v>1202</v>
      </c>
      <c r="J1037" s="664">
        <v>1253.9407</v>
      </c>
      <c r="K1037" s="669">
        <v>-0.0886302747326768</v>
      </c>
      <c r="L1037" s="670"/>
    </row>
    <row r="1038" s="508" customFormat="true" ht="15.95" customHeight="true" spans="1:12">
      <c r="A1038" s="658">
        <v>2150802</v>
      </c>
      <c r="B1038" s="658"/>
      <c r="C1038" s="658"/>
      <c r="D1038" s="657" t="s">
        <v>1054</v>
      </c>
      <c r="E1038" s="658">
        <v>2150802</v>
      </c>
      <c r="F1038" s="658" t="s">
        <v>812</v>
      </c>
      <c r="G1038" s="664">
        <v>0</v>
      </c>
      <c r="H1038" s="664">
        <v>0</v>
      </c>
      <c r="I1038" s="664">
        <v>0</v>
      </c>
      <c r="J1038" s="664">
        <v>0</v>
      </c>
      <c r="K1038" s="669" t="s">
        <v>71</v>
      </c>
      <c r="L1038" s="670"/>
    </row>
    <row r="1039" s="508" customFormat="true" ht="15.95" customHeight="true" spans="1:12">
      <c r="A1039" s="658">
        <v>2150803</v>
      </c>
      <c r="B1039" s="658"/>
      <c r="C1039" s="658"/>
      <c r="D1039" s="657" t="s">
        <v>1054</v>
      </c>
      <c r="E1039" s="658">
        <v>2150803</v>
      </c>
      <c r="F1039" s="658" t="s">
        <v>813</v>
      </c>
      <c r="G1039" s="664">
        <v>0</v>
      </c>
      <c r="H1039" s="664">
        <v>0</v>
      </c>
      <c r="I1039" s="664">
        <v>0</v>
      </c>
      <c r="J1039" s="664">
        <v>0</v>
      </c>
      <c r="K1039" s="669" t="s">
        <v>71</v>
      </c>
      <c r="L1039" s="670"/>
    </row>
    <row r="1040" s="508" customFormat="true" ht="15.95" customHeight="true" spans="1:12">
      <c r="A1040" s="658">
        <v>2150804</v>
      </c>
      <c r="B1040" s="658"/>
      <c r="C1040" s="658"/>
      <c r="D1040" s="657" t="s">
        <v>1054</v>
      </c>
      <c r="E1040" s="658">
        <v>2150804</v>
      </c>
      <c r="F1040" s="658" t="s">
        <v>1055</v>
      </c>
      <c r="G1040" s="664">
        <v>0</v>
      </c>
      <c r="H1040" s="664">
        <v>0</v>
      </c>
      <c r="I1040" s="664">
        <v>0</v>
      </c>
      <c r="J1040" s="664">
        <v>0</v>
      </c>
      <c r="K1040" s="669" t="s">
        <v>71</v>
      </c>
      <c r="L1040" s="670"/>
    </row>
    <row r="1041" s="508" customFormat="true" ht="15.95" customHeight="true" spans="1:12">
      <c r="A1041" s="658">
        <v>2150805</v>
      </c>
      <c r="B1041" s="658"/>
      <c r="C1041" s="658"/>
      <c r="D1041" s="657" t="s">
        <v>1054</v>
      </c>
      <c r="E1041" s="658">
        <v>2150805</v>
      </c>
      <c r="F1041" s="658" t="s">
        <v>1056</v>
      </c>
      <c r="G1041" s="664">
        <v>9411.03</v>
      </c>
      <c r="H1041" s="664">
        <v>16118</v>
      </c>
      <c r="I1041" s="664">
        <v>9434</v>
      </c>
      <c r="J1041" s="664">
        <v>15483.37</v>
      </c>
      <c r="K1041" s="669">
        <v>0.645236493773795</v>
      </c>
      <c r="L1041" s="276"/>
    </row>
    <row r="1042" s="508" customFormat="true" ht="15.95" customHeight="true" spans="1:12">
      <c r="A1042" s="658">
        <v>2150806</v>
      </c>
      <c r="B1042" s="658"/>
      <c r="C1042" s="658"/>
      <c r="D1042" s="657" t="s">
        <v>1054</v>
      </c>
      <c r="E1042" s="658">
        <v>2150806</v>
      </c>
      <c r="F1042" s="658" t="s">
        <v>1057</v>
      </c>
      <c r="G1042" s="664">
        <v>0</v>
      </c>
      <c r="H1042" s="664">
        <v>0</v>
      </c>
      <c r="I1042" s="664">
        <v>0</v>
      </c>
      <c r="J1042" s="664">
        <v>0</v>
      </c>
      <c r="K1042" s="669" t="s">
        <v>71</v>
      </c>
      <c r="L1042" s="670"/>
    </row>
    <row r="1043" s="508" customFormat="true" ht="15.95" customHeight="true" spans="1:12">
      <c r="A1043" s="658">
        <v>2150899</v>
      </c>
      <c r="B1043" s="658"/>
      <c r="C1043" s="658"/>
      <c r="D1043" s="657" t="s">
        <v>1054</v>
      </c>
      <c r="E1043" s="658">
        <v>2150899</v>
      </c>
      <c r="F1043" s="658" t="s">
        <v>1058</v>
      </c>
      <c r="G1043" s="664">
        <v>69958.01</v>
      </c>
      <c r="H1043" s="664">
        <v>59514</v>
      </c>
      <c r="I1043" s="664">
        <v>53514</v>
      </c>
      <c r="J1043" s="664">
        <v>46700</v>
      </c>
      <c r="K1043" s="669">
        <v>-0.332456712247818</v>
      </c>
      <c r="L1043" s="276"/>
    </row>
    <row r="1044" s="508" customFormat="true" ht="65.25" customHeight="true" spans="1:12">
      <c r="A1044" s="658">
        <v>21599</v>
      </c>
      <c r="B1044" s="658"/>
      <c r="C1044" s="657" t="s">
        <v>1012</v>
      </c>
      <c r="D1044" s="658"/>
      <c r="E1044" s="658">
        <v>21599</v>
      </c>
      <c r="F1044" s="658" t="s">
        <v>1059</v>
      </c>
      <c r="G1044" s="664">
        <v>149031.773259</v>
      </c>
      <c r="H1044" s="664">
        <v>363213.387903</v>
      </c>
      <c r="I1044" s="664">
        <v>333603</v>
      </c>
      <c r="J1044" s="664">
        <v>96256.387903</v>
      </c>
      <c r="K1044" s="669">
        <v>-0.354121703056452</v>
      </c>
      <c r="L1044" s="276" t="s">
        <v>1060</v>
      </c>
    </row>
    <row r="1045" s="508" customFormat="true" ht="15.95" customHeight="true" spans="1:12">
      <c r="A1045" s="658">
        <v>2159901</v>
      </c>
      <c r="B1045" s="658"/>
      <c r="C1045" s="658"/>
      <c r="D1045" s="657" t="s">
        <v>1061</v>
      </c>
      <c r="E1045" s="658">
        <v>2159901</v>
      </c>
      <c r="F1045" s="658" t="s">
        <v>1062</v>
      </c>
      <c r="G1045" s="664">
        <v>0</v>
      </c>
      <c r="H1045" s="664">
        <v>0</v>
      </c>
      <c r="I1045" s="664">
        <v>0</v>
      </c>
      <c r="J1045" s="664">
        <v>0</v>
      </c>
      <c r="K1045" s="669" t="s">
        <v>71</v>
      </c>
      <c r="L1045" s="670"/>
    </row>
    <row r="1046" s="508" customFormat="true" ht="15.95" customHeight="true" spans="1:12">
      <c r="A1046" s="658">
        <v>2159904</v>
      </c>
      <c r="B1046" s="658"/>
      <c r="C1046" s="658"/>
      <c r="D1046" s="657" t="s">
        <v>1061</v>
      </c>
      <c r="E1046" s="658">
        <v>2159904</v>
      </c>
      <c r="F1046" s="658" t="s">
        <v>1063</v>
      </c>
      <c r="G1046" s="664">
        <v>0</v>
      </c>
      <c r="H1046" s="664">
        <v>0</v>
      </c>
      <c r="I1046" s="664">
        <v>0</v>
      </c>
      <c r="J1046" s="664">
        <v>0</v>
      </c>
      <c r="K1046" s="669" t="s">
        <v>71</v>
      </c>
      <c r="L1046" s="670"/>
    </row>
    <row r="1047" s="508" customFormat="true" ht="15.95" customHeight="true" spans="1:12">
      <c r="A1047" s="658">
        <v>2159905</v>
      </c>
      <c r="B1047" s="658"/>
      <c r="C1047" s="658"/>
      <c r="D1047" s="657" t="s">
        <v>1061</v>
      </c>
      <c r="E1047" s="658">
        <v>2159905</v>
      </c>
      <c r="F1047" s="658" t="s">
        <v>1064</v>
      </c>
      <c r="G1047" s="664">
        <v>0</v>
      </c>
      <c r="H1047" s="664">
        <v>0</v>
      </c>
      <c r="I1047" s="664">
        <v>0</v>
      </c>
      <c r="J1047" s="664">
        <v>0</v>
      </c>
      <c r="K1047" s="669" t="s">
        <v>71</v>
      </c>
      <c r="L1047" s="670"/>
    </row>
    <row r="1048" s="508" customFormat="true" ht="15.95" customHeight="true" spans="1:12">
      <c r="A1048" s="658">
        <v>2159906</v>
      </c>
      <c r="B1048" s="658"/>
      <c r="C1048" s="658"/>
      <c r="D1048" s="657" t="s">
        <v>1061</v>
      </c>
      <c r="E1048" s="658">
        <v>2159906</v>
      </c>
      <c r="F1048" s="658" t="s">
        <v>1065</v>
      </c>
      <c r="G1048" s="664">
        <v>0</v>
      </c>
      <c r="H1048" s="664">
        <v>0</v>
      </c>
      <c r="I1048" s="664">
        <v>0</v>
      </c>
      <c r="J1048" s="664">
        <v>0</v>
      </c>
      <c r="K1048" s="669" t="s">
        <v>71</v>
      </c>
      <c r="L1048" s="670"/>
    </row>
    <row r="1049" s="508" customFormat="true" ht="15.95" customHeight="true" spans="1:12">
      <c r="A1049" s="658">
        <v>2159999</v>
      </c>
      <c r="B1049" s="658"/>
      <c r="C1049" s="658"/>
      <c r="D1049" s="657" t="s">
        <v>1061</v>
      </c>
      <c r="E1049" s="658">
        <v>2159999</v>
      </c>
      <c r="F1049" s="658" t="s">
        <v>1066</v>
      </c>
      <c r="G1049" s="664">
        <v>149031.773259</v>
      </c>
      <c r="H1049" s="664">
        <v>363213.387903</v>
      </c>
      <c r="I1049" s="664">
        <v>333603</v>
      </c>
      <c r="J1049" s="664">
        <v>96256.387903</v>
      </c>
      <c r="K1049" s="669">
        <v>-0.354121703056452</v>
      </c>
      <c r="L1049" s="276"/>
    </row>
    <row r="1050" s="508" customFormat="true" ht="39.95" customHeight="true" spans="1:12">
      <c r="A1050" s="671">
        <v>216</v>
      </c>
      <c r="B1050" s="671"/>
      <c r="C1050" s="671"/>
      <c r="D1050" s="671"/>
      <c r="E1050" s="658">
        <v>216</v>
      </c>
      <c r="F1050" s="658" t="s">
        <v>1067</v>
      </c>
      <c r="G1050" s="664">
        <v>682778.850248691</v>
      </c>
      <c r="H1050" s="664">
        <v>758659.975939</v>
      </c>
      <c r="I1050" s="664">
        <v>605231</v>
      </c>
      <c r="J1050" s="664">
        <v>659948.430173</v>
      </c>
      <c r="K1050" s="669">
        <v>-0.0334375033253818</v>
      </c>
      <c r="L1050" s="670"/>
    </row>
    <row r="1051" s="508" customFormat="true" ht="61" customHeight="true" spans="1:12">
      <c r="A1051" s="658">
        <v>21602</v>
      </c>
      <c r="B1051" s="658"/>
      <c r="C1051" s="657" t="s">
        <v>1068</v>
      </c>
      <c r="D1051" s="658"/>
      <c r="E1051" s="658">
        <v>21602</v>
      </c>
      <c r="F1051" s="658" t="s">
        <v>1069</v>
      </c>
      <c r="G1051" s="664">
        <v>8836.18751469054</v>
      </c>
      <c r="H1051" s="664">
        <v>4134.8</v>
      </c>
      <c r="I1051" s="664">
        <v>3689</v>
      </c>
      <c r="J1051" s="664">
        <v>445.8</v>
      </c>
      <c r="K1051" s="669">
        <v>-0.949548377141291</v>
      </c>
      <c r="L1051" s="276" t="s">
        <v>1070</v>
      </c>
    </row>
    <row r="1052" s="508" customFormat="true" ht="15.95" customHeight="true" spans="1:12">
      <c r="A1052" s="658">
        <v>2160201</v>
      </c>
      <c r="B1052" s="658"/>
      <c r="C1052" s="658"/>
      <c r="D1052" s="657" t="s">
        <v>1071</v>
      </c>
      <c r="E1052" s="658">
        <v>2160201</v>
      </c>
      <c r="F1052" s="658" t="s">
        <v>811</v>
      </c>
      <c r="G1052" s="664">
        <v>306.75</v>
      </c>
      <c r="H1052" s="664">
        <v>324</v>
      </c>
      <c r="I1052" s="664">
        <v>324</v>
      </c>
      <c r="J1052" s="664">
        <v>0</v>
      </c>
      <c r="K1052" s="669">
        <v>-1</v>
      </c>
      <c r="L1052" s="276"/>
    </row>
    <row r="1053" s="508" customFormat="true" ht="15.95" customHeight="true" spans="1:12">
      <c r="A1053" s="658">
        <v>2160202</v>
      </c>
      <c r="B1053" s="658"/>
      <c r="C1053" s="658"/>
      <c r="D1053" s="657" t="s">
        <v>1071</v>
      </c>
      <c r="E1053" s="658">
        <v>2160202</v>
      </c>
      <c r="F1053" s="658" t="s">
        <v>812</v>
      </c>
      <c r="G1053" s="664">
        <v>0</v>
      </c>
      <c r="H1053" s="664">
        <v>0</v>
      </c>
      <c r="I1053" s="664">
        <v>0</v>
      </c>
      <c r="J1053" s="664">
        <v>0</v>
      </c>
      <c r="K1053" s="669" t="s">
        <v>71</v>
      </c>
      <c r="L1053" s="670"/>
    </row>
    <row r="1054" s="508" customFormat="true" ht="15.95" customHeight="true" spans="1:12">
      <c r="A1054" s="658">
        <v>2160203</v>
      </c>
      <c r="B1054" s="658"/>
      <c r="C1054" s="658"/>
      <c r="D1054" s="657" t="s">
        <v>1071</v>
      </c>
      <c r="E1054" s="658">
        <v>2160203</v>
      </c>
      <c r="F1054" s="658" t="s">
        <v>813</v>
      </c>
      <c r="G1054" s="664">
        <v>0</v>
      </c>
      <c r="H1054" s="664">
        <v>0</v>
      </c>
      <c r="I1054" s="664">
        <v>0</v>
      </c>
      <c r="J1054" s="664">
        <v>0</v>
      </c>
      <c r="K1054" s="669" t="s">
        <v>71</v>
      </c>
      <c r="L1054" s="670"/>
    </row>
    <row r="1055" s="508" customFormat="true" ht="15.95" customHeight="true" spans="1:12">
      <c r="A1055" s="658">
        <v>2160216</v>
      </c>
      <c r="B1055" s="658"/>
      <c r="C1055" s="658"/>
      <c r="D1055" s="657" t="s">
        <v>1071</v>
      </c>
      <c r="E1055" s="658">
        <v>2160216</v>
      </c>
      <c r="F1055" s="658" t="s">
        <v>1072</v>
      </c>
      <c r="G1055" s="664">
        <v>0</v>
      </c>
      <c r="H1055" s="664">
        <v>0</v>
      </c>
      <c r="I1055" s="664">
        <v>0</v>
      </c>
      <c r="J1055" s="664">
        <v>0</v>
      </c>
      <c r="K1055" s="669" t="s">
        <v>71</v>
      </c>
      <c r="L1055" s="670"/>
    </row>
    <row r="1056" s="508" customFormat="true" ht="15.95" customHeight="true" spans="1:12">
      <c r="A1056" s="658">
        <v>2160217</v>
      </c>
      <c r="B1056" s="658"/>
      <c r="C1056" s="658"/>
      <c r="D1056" s="657" t="s">
        <v>1071</v>
      </c>
      <c r="E1056" s="658">
        <v>2160217</v>
      </c>
      <c r="F1056" s="658" t="s">
        <v>1073</v>
      </c>
      <c r="G1056" s="664">
        <v>5394.80033369054</v>
      </c>
      <c r="H1056" s="664">
        <v>0</v>
      </c>
      <c r="I1056" s="664">
        <v>0</v>
      </c>
      <c r="J1056" s="664">
        <v>0</v>
      </c>
      <c r="K1056" s="669">
        <v>-1</v>
      </c>
      <c r="L1056" s="276"/>
    </row>
    <row r="1057" s="508" customFormat="true" ht="15.95" customHeight="true" spans="1:12">
      <c r="A1057" s="658">
        <v>2160218</v>
      </c>
      <c r="B1057" s="658"/>
      <c r="C1057" s="658"/>
      <c r="D1057" s="657" t="s">
        <v>1071</v>
      </c>
      <c r="E1057" s="658">
        <v>2160218</v>
      </c>
      <c r="F1057" s="658" t="s">
        <v>1074</v>
      </c>
      <c r="G1057" s="664">
        <v>0</v>
      </c>
      <c r="H1057" s="664">
        <v>0</v>
      </c>
      <c r="I1057" s="664">
        <v>0</v>
      </c>
      <c r="J1057" s="664">
        <v>0</v>
      </c>
      <c r="K1057" s="669" t="s">
        <v>71</v>
      </c>
      <c r="L1057" s="670"/>
    </row>
    <row r="1058" s="508" customFormat="true" ht="15.95" customHeight="true" spans="1:12">
      <c r="A1058" s="658">
        <v>2160219</v>
      </c>
      <c r="B1058" s="658"/>
      <c r="C1058" s="658"/>
      <c r="D1058" s="657" t="s">
        <v>1071</v>
      </c>
      <c r="E1058" s="658">
        <v>2160219</v>
      </c>
      <c r="F1058" s="658" t="s">
        <v>1075</v>
      </c>
      <c r="G1058" s="664">
        <v>0</v>
      </c>
      <c r="H1058" s="664">
        <v>0</v>
      </c>
      <c r="I1058" s="664">
        <v>0</v>
      </c>
      <c r="J1058" s="664">
        <v>0</v>
      </c>
      <c r="K1058" s="669" t="s">
        <v>71</v>
      </c>
      <c r="L1058" s="670"/>
    </row>
    <row r="1059" s="508" customFormat="true" ht="15.95" customHeight="true" spans="1:12">
      <c r="A1059" s="658">
        <v>2160250</v>
      </c>
      <c r="B1059" s="658"/>
      <c r="C1059" s="658"/>
      <c r="D1059" s="657" t="s">
        <v>1071</v>
      </c>
      <c r="E1059" s="658">
        <v>2160250</v>
      </c>
      <c r="F1059" s="658" t="s">
        <v>842</v>
      </c>
      <c r="G1059" s="664">
        <v>0</v>
      </c>
      <c r="H1059" s="664">
        <v>0</v>
      </c>
      <c r="I1059" s="664">
        <v>0</v>
      </c>
      <c r="J1059" s="664">
        <v>0</v>
      </c>
      <c r="K1059" s="669" t="s">
        <v>71</v>
      </c>
      <c r="L1059" s="670"/>
    </row>
    <row r="1060" s="508" customFormat="true" ht="15.95" customHeight="true" spans="1:12">
      <c r="A1060" s="658">
        <v>2160299</v>
      </c>
      <c r="B1060" s="658"/>
      <c r="C1060" s="658"/>
      <c r="D1060" s="657" t="s">
        <v>1071</v>
      </c>
      <c r="E1060" s="658">
        <v>2160299</v>
      </c>
      <c r="F1060" s="658" t="s">
        <v>1076</v>
      </c>
      <c r="G1060" s="664">
        <v>3134.637181</v>
      </c>
      <c r="H1060" s="664">
        <v>3810.8</v>
      </c>
      <c r="I1060" s="664">
        <v>3365</v>
      </c>
      <c r="J1060" s="664">
        <v>445.8</v>
      </c>
      <c r="K1060" s="669">
        <v>-0.85778258399341</v>
      </c>
      <c r="L1060" s="276"/>
    </row>
    <row r="1061" s="508" customFormat="true" ht="15.95" customHeight="true" spans="1:12">
      <c r="A1061" s="658">
        <v>21606</v>
      </c>
      <c r="B1061" s="658"/>
      <c r="C1061" s="657" t="s">
        <v>1068</v>
      </c>
      <c r="D1061" s="658"/>
      <c r="E1061" s="658">
        <v>21606</v>
      </c>
      <c r="F1061" s="658" t="s">
        <v>1077</v>
      </c>
      <c r="G1061" s="664">
        <v>50129.2086</v>
      </c>
      <c r="H1061" s="664">
        <v>115615.541705</v>
      </c>
      <c r="I1061" s="664">
        <v>112045</v>
      </c>
      <c r="J1061" s="664">
        <v>44369.541705</v>
      </c>
      <c r="K1061" s="669">
        <v>-0.114896425773616</v>
      </c>
      <c r="L1061" s="670"/>
    </row>
    <row r="1062" s="508" customFormat="true" ht="15.95" customHeight="true" spans="1:12">
      <c r="A1062" s="658">
        <v>2160601</v>
      </c>
      <c r="B1062" s="658"/>
      <c r="C1062" s="658"/>
      <c r="D1062" s="657" t="s">
        <v>1078</v>
      </c>
      <c r="E1062" s="658">
        <v>2160601</v>
      </c>
      <c r="F1062" s="658" t="s">
        <v>811</v>
      </c>
      <c r="G1062" s="664">
        <v>0</v>
      </c>
      <c r="H1062" s="664">
        <v>0</v>
      </c>
      <c r="I1062" s="664">
        <v>0</v>
      </c>
      <c r="J1062" s="664">
        <v>0</v>
      </c>
      <c r="K1062" s="669" t="s">
        <v>71</v>
      </c>
      <c r="L1062" s="670"/>
    </row>
    <row r="1063" s="508" customFormat="true" ht="15.95" customHeight="true" spans="1:12">
      <c r="A1063" s="658">
        <v>2160602</v>
      </c>
      <c r="B1063" s="658"/>
      <c r="C1063" s="658"/>
      <c r="D1063" s="657" t="s">
        <v>1078</v>
      </c>
      <c r="E1063" s="658">
        <v>2160602</v>
      </c>
      <c r="F1063" s="658" t="s">
        <v>812</v>
      </c>
      <c r="G1063" s="664">
        <v>0</v>
      </c>
      <c r="H1063" s="664">
        <v>0</v>
      </c>
      <c r="I1063" s="664">
        <v>0</v>
      </c>
      <c r="J1063" s="664">
        <v>0</v>
      </c>
      <c r="K1063" s="669" t="s">
        <v>71</v>
      </c>
      <c r="L1063" s="670"/>
    </row>
    <row r="1064" s="508" customFormat="true" ht="15.95" customHeight="true" spans="1:12">
      <c r="A1064" s="658">
        <v>2160603</v>
      </c>
      <c r="B1064" s="658"/>
      <c r="C1064" s="658"/>
      <c r="D1064" s="657" t="s">
        <v>1078</v>
      </c>
      <c r="E1064" s="658">
        <v>2160603</v>
      </c>
      <c r="F1064" s="658" t="s">
        <v>813</v>
      </c>
      <c r="G1064" s="664">
        <v>0</v>
      </c>
      <c r="H1064" s="664">
        <v>0</v>
      </c>
      <c r="I1064" s="664">
        <v>0</v>
      </c>
      <c r="J1064" s="664">
        <v>0</v>
      </c>
      <c r="K1064" s="669" t="s">
        <v>71</v>
      </c>
      <c r="L1064" s="670"/>
    </row>
    <row r="1065" s="508" customFormat="true" ht="15.95" customHeight="true" spans="1:12">
      <c r="A1065" s="658">
        <v>2160607</v>
      </c>
      <c r="B1065" s="658"/>
      <c r="C1065" s="658"/>
      <c r="D1065" s="657" t="s">
        <v>1078</v>
      </c>
      <c r="E1065" s="658">
        <v>2160607</v>
      </c>
      <c r="F1065" s="658" t="s">
        <v>1079</v>
      </c>
      <c r="G1065" s="664">
        <v>0</v>
      </c>
      <c r="H1065" s="664">
        <v>0</v>
      </c>
      <c r="I1065" s="664">
        <v>0</v>
      </c>
      <c r="J1065" s="664">
        <v>0</v>
      </c>
      <c r="K1065" s="669" t="s">
        <v>71</v>
      </c>
      <c r="L1065" s="670"/>
    </row>
    <row r="1066" s="508" customFormat="true" ht="15.95" customHeight="true" spans="1:12">
      <c r="A1066" s="658">
        <v>2160699</v>
      </c>
      <c r="B1066" s="658"/>
      <c r="C1066" s="658"/>
      <c r="D1066" s="657" t="s">
        <v>1078</v>
      </c>
      <c r="E1066" s="658">
        <v>2160699</v>
      </c>
      <c r="F1066" s="658" t="s">
        <v>1080</v>
      </c>
      <c r="G1066" s="664">
        <v>50129.2086</v>
      </c>
      <c r="H1066" s="664">
        <v>115615.541705</v>
      </c>
      <c r="I1066" s="664">
        <v>112045</v>
      </c>
      <c r="J1066" s="664">
        <v>44369.541705</v>
      </c>
      <c r="K1066" s="669">
        <v>-0.114896425773616</v>
      </c>
      <c r="L1066" s="670"/>
    </row>
    <row r="1067" s="508" customFormat="true" ht="15.95" customHeight="true" spans="1:12">
      <c r="A1067" s="658">
        <v>21699</v>
      </c>
      <c r="B1067" s="658"/>
      <c r="C1067" s="657" t="s">
        <v>1068</v>
      </c>
      <c r="D1067" s="658"/>
      <c r="E1067" s="658">
        <v>21699</v>
      </c>
      <c r="F1067" s="658" t="s">
        <v>1081</v>
      </c>
      <c r="G1067" s="664">
        <v>623813.454134</v>
      </c>
      <c r="H1067" s="664">
        <v>638909.634234</v>
      </c>
      <c r="I1067" s="664">
        <v>489497</v>
      </c>
      <c r="J1067" s="664">
        <v>615133.088468</v>
      </c>
      <c r="K1067" s="669">
        <v>-0.0139150023271786</v>
      </c>
      <c r="L1067" s="670"/>
    </row>
    <row r="1068" s="508" customFormat="true" ht="15.95" customHeight="true" spans="1:12">
      <c r="A1068" s="658">
        <v>2169901</v>
      </c>
      <c r="B1068" s="658"/>
      <c r="C1068" s="658"/>
      <c r="D1068" s="657" t="s">
        <v>1082</v>
      </c>
      <c r="E1068" s="658">
        <v>2169901</v>
      </c>
      <c r="F1068" s="658" t="s">
        <v>1083</v>
      </c>
      <c r="G1068" s="664">
        <v>750</v>
      </c>
      <c r="H1068" s="664">
        <v>0</v>
      </c>
      <c r="I1068" s="664">
        <v>0</v>
      </c>
      <c r="J1068" s="664">
        <v>0</v>
      </c>
      <c r="K1068" s="669">
        <v>-1</v>
      </c>
      <c r="L1068" s="276"/>
    </row>
    <row r="1069" s="508" customFormat="true" ht="15.95" customHeight="true" spans="1:12">
      <c r="A1069" s="658">
        <v>2169999</v>
      </c>
      <c r="B1069" s="658"/>
      <c r="C1069" s="658"/>
      <c r="D1069" s="657" t="s">
        <v>1082</v>
      </c>
      <c r="E1069" s="658">
        <v>2169999</v>
      </c>
      <c r="F1069" s="658" t="s">
        <v>1084</v>
      </c>
      <c r="G1069" s="664">
        <v>623063.454134</v>
      </c>
      <c r="H1069" s="664">
        <v>638909.634234</v>
      </c>
      <c r="I1069" s="664">
        <v>489497</v>
      </c>
      <c r="J1069" s="664">
        <v>615133.088468</v>
      </c>
      <c r="K1069" s="669">
        <v>-0.0127280225045817</v>
      </c>
      <c r="L1069" s="670"/>
    </row>
    <row r="1070" s="508" customFormat="true" ht="15.95" customHeight="true" spans="1:12">
      <c r="A1070" s="671">
        <v>217</v>
      </c>
      <c r="B1070" s="671"/>
      <c r="C1070" s="671"/>
      <c r="D1070" s="671"/>
      <c r="E1070" s="658">
        <v>217</v>
      </c>
      <c r="F1070" s="658" t="s">
        <v>1085</v>
      </c>
      <c r="G1070" s="664">
        <v>59935.651842</v>
      </c>
      <c r="H1070" s="664">
        <v>51459.18</v>
      </c>
      <c r="I1070" s="664">
        <v>51390</v>
      </c>
      <c r="J1070" s="664">
        <v>57454.461268</v>
      </c>
      <c r="K1070" s="669">
        <v>-0.0413975738603931</v>
      </c>
      <c r="L1070" s="670"/>
    </row>
    <row r="1071" s="508" customFormat="true" ht="39.95" customHeight="true" spans="1:12">
      <c r="A1071" s="658">
        <v>21701</v>
      </c>
      <c r="B1071" s="658"/>
      <c r="C1071" s="657" t="s">
        <v>1086</v>
      </c>
      <c r="D1071" s="658"/>
      <c r="E1071" s="658">
        <v>21701</v>
      </c>
      <c r="F1071" s="658" t="s">
        <v>1087</v>
      </c>
      <c r="G1071" s="664">
        <v>3361.730212</v>
      </c>
      <c r="H1071" s="664">
        <v>11912.18</v>
      </c>
      <c r="I1071" s="664">
        <v>11843</v>
      </c>
      <c r="J1071" s="664">
        <v>8159.151268</v>
      </c>
      <c r="K1071" s="669">
        <v>1.42706902501431</v>
      </c>
      <c r="L1071" s="276" t="s">
        <v>1088</v>
      </c>
    </row>
    <row r="1072" s="508" customFormat="true" ht="15.95" customHeight="true" spans="1:12">
      <c r="A1072" s="658">
        <v>2170101</v>
      </c>
      <c r="B1072" s="658"/>
      <c r="C1072" s="658"/>
      <c r="D1072" s="657" t="s">
        <v>1089</v>
      </c>
      <c r="E1072" s="658">
        <v>2170101</v>
      </c>
      <c r="F1072" s="658" t="s">
        <v>811</v>
      </c>
      <c r="G1072" s="664">
        <v>1346.166762</v>
      </c>
      <c r="H1072" s="664">
        <v>7635</v>
      </c>
      <c r="I1072" s="664">
        <v>7635</v>
      </c>
      <c r="J1072" s="664">
        <v>1559.361268</v>
      </c>
      <c r="K1072" s="669">
        <v>0.158371542083877</v>
      </c>
      <c r="L1072" s="670"/>
    </row>
    <row r="1073" s="508" customFormat="true" ht="15.95" customHeight="true" spans="1:12">
      <c r="A1073" s="658">
        <v>2170102</v>
      </c>
      <c r="B1073" s="658"/>
      <c r="C1073" s="658"/>
      <c r="D1073" s="657" t="s">
        <v>1089</v>
      </c>
      <c r="E1073" s="658">
        <v>2170102</v>
      </c>
      <c r="F1073" s="658" t="s">
        <v>812</v>
      </c>
      <c r="G1073" s="664">
        <v>2015.56345</v>
      </c>
      <c r="H1073" s="664">
        <v>2517.18</v>
      </c>
      <c r="I1073" s="664">
        <v>2448</v>
      </c>
      <c r="J1073" s="664">
        <v>6599.79</v>
      </c>
      <c r="K1073" s="669">
        <v>2.27441440754445</v>
      </c>
      <c r="L1073" s="276"/>
    </row>
    <row r="1074" s="508" customFormat="true" ht="15.95" customHeight="true" spans="1:12">
      <c r="A1074" s="658">
        <v>2170103</v>
      </c>
      <c r="B1074" s="658"/>
      <c r="C1074" s="658"/>
      <c r="D1074" s="657" t="s">
        <v>1089</v>
      </c>
      <c r="E1074" s="658">
        <v>2170103</v>
      </c>
      <c r="F1074" s="658" t="s">
        <v>813</v>
      </c>
      <c r="G1074" s="664">
        <v>0</v>
      </c>
      <c r="H1074" s="664">
        <v>0</v>
      </c>
      <c r="I1074" s="664">
        <v>0</v>
      </c>
      <c r="J1074" s="664">
        <v>0</v>
      </c>
      <c r="K1074" s="669" t="s">
        <v>71</v>
      </c>
      <c r="L1074" s="670"/>
    </row>
    <row r="1075" s="508" customFormat="true" ht="15.95" customHeight="true" spans="1:12">
      <c r="A1075" s="658">
        <v>2170104</v>
      </c>
      <c r="B1075" s="658"/>
      <c r="C1075" s="658"/>
      <c r="D1075" s="657" t="s">
        <v>1089</v>
      </c>
      <c r="E1075" s="658">
        <v>2170104</v>
      </c>
      <c r="F1075" s="658" t="s">
        <v>1090</v>
      </c>
      <c r="G1075" s="664">
        <v>0</v>
      </c>
      <c r="H1075" s="664">
        <v>0</v>
      </c>
      <c r="I1075" s="664">
        <v>0</v>
      </c>
      <c r="J1075" s="664">
        <v>0</v>
      </c>
      <c r="K1075" s="669" t="s">
        <v>71</v>
      </c>
      <c r="L1075" s="670"/>
    </row>
    <row r="1076" s="508" customFormat="true" ht="15.95" customHeight="true" spans="1:12">
      <c r="A1076" s="658">
        <v>2170150</v>
      </c>
      <c r="B1076" s="658"/>
      <c r="C1076" s="658"/>
      <c r="D1076" s="657" t="s">
        <v>1089</v>
      </c>
      <c r="E1076" s="658">
        <v>2170150</v>
      </c>
      <c r="F1076" s="658" t="s">
        <v>842</v>
      </c>
      <c r="G1076" s="664">
        <v>0</v>
      </c>
      <c r="H1076" s="664">
        <v>0</v>
      </c>
      <c r="I1076" s="664">
        <v>0</v>
      </c>
      <c r="J1076" s="664">
        <v>0</v>
      </c>
      <c r="K1076" s="669" t="s">
        <v>71</v>
      </c>
      <c r="L1076" s="670"/>
    </row>
    <row r="1077" s="508" customFormat="true" ht="15.95" customHeight="true" spans="1:12">
      <c r="A1077" s="658">
        <v>2170199</v>
      </c>
      <c r="B1077" s="658"/>
      <c r="C1077" s="658"/>
      <c r="D1077" s="657" t="s">
        <v>1089</v>
      </c>
      <c r="E1077" s="658">
        <v>2170199</v>
      </c>
      <c r="F1077" s="658" t="s">
        <v>1091</v>
      </c>
      <c r="G1077" s="664">
        <v>0</v>
      </c>
      <c r="H1077" s="664">
        <v>1760</v>
      </c>
      <c r="I1077" s="664">
        <v>1760</v>
      </c>
      <c r="J1077" s="664">
        <v>0</v>
      </c>
      <c r="K1077" s="669" t="s">
        <v>71</v>
      </c>
      <c r="L1077" s="670"/>
    </row>
    <row r="1078" s="508" customFormat="true" ht="15.95" customHeight="true" spans="1:12">
      <c r="A1078" s="658">
        <v>21702</v>
      </c>
      <c r="B1078" s="658"/>
      <c r="C1078" s="657" t="s">
        <v>1086</v>
      </c>
      <c r="D1078" s="658"/>
      <c r="E1078" s="658">
        <v>21702</v>
      </c>
      <c r="F1078" s="658" t="s">
        <v>1092</v>
      </c>
      <c r="G1078" s="664">
        <v>0</v>
      </c>
      <c r="H1078" s="664">
        <v>0</v>
      </c>
      <c r="I1078" s="664">
        <v>0</v>
      </c>
      <c r="J1078" s="664">
        <v>0</v>
      </c>
      <c r="K1078" s="669" t="s">
        <v>71</v>
      </c>
      <c r="L1078" s="670"/>
    </row>
    <row r="1079" s="508" customFormat="true" ht="15.95" customHeight="true" spans="1:12">
      <c r="A1079" s="658">
        <v>2170204</v>
      </c>
      <c r="B1079" s="658"/>
      <c r="C1079" s="658"/>
      <c r="D1079" s="657" t="s">
        <v>1093</v>
      </c>
      <c r="E1079" s="658">
        <v>2170204</v>
      </c>
      <c r="F1079" s="658" t="s">
        <v>1094</v>
      </c>
      <c r="G1079" s="664">
        <v>0</v>
      </c>
      <c r="H1079" s="664">
        <v>0</v>
      </c>
      <c r="I1079" s="664">
        <v>0</v>
      </c>
      <c r="J1079" s="664">
        <v>0</v>
      </c>
      <c r="K1079" s="669" t="s">
        <v>71</v>
      </c>
      <c r="L1079" s="670"/>
    </row>
    <row r="1080" s="508" customFormat="true" ht="15.95" customHeight="true" spans="1:12">
      <c r="A1080" s="658">
        <v>2170299</v>
      </c>
      <c r="B1080" s="658"/>
      <c r="C1080" s="658"/>
      <c r="D1080" s="657" t="s">
        <v>1093</v>
      </c>
      <c r="E1080" s="658">
        <v>2170299</v>
      </c>
      <c r="F1080" s="658" t="s">
        <v>1095</v>
      </c>
      <c r="G1080" s="664">
        <v>0</v>
      </c>
      <c r="H1080" s="664">
        <v>0</v>
      </c>
      <c r="I1080" s="664">
        <v>0</v>
      </c>
      <c r="J1080" s="664">
        <v>0</v>
      </c>
      <c r="K1080" s="669" t="s">
        <v>71</v>
      </c>
      <c r="L1080" s="670"/>
    </row>
    <row r="1081" s="508" customFormat="true" ht="15.95" customHeight="true" spans="1:12">
      <c r="A1081" s="658">
        <v>21703</v>
      </c>
      <c r="B1081" s="658"/>
      <c r="C1081" s="657" t="s">
        <v>1086</v>
      </c>
      <c r="D1081" s="658"/>
      <c r="E1081" s="658">
        <v>21703</v>
      </c>
      <c r="F1081" s="658" t="s">
        <v>1096</v>
      </c>
      <c r="G1081" s="664">
        <v>40877.48163</v>
      </c>
      <c r="H1081" s="664">
        <v>38614</v>
      </c>
      <c r="I1081" s="664">
        <v>38614</v>
      </c>
      <c r="J1081" s="664">
        <v>40166.5</v>
      </c>
      <c r="K1081" s="669">
        <v>-0.0173929900191848</v>
      </c>
      <c r="L1081" s="670"/>
    </row>
    <row r="1082" s="508" customFormat="true" ht="15.95" customHeight="true" spans="1:12">
      <c r="A1082" s="658">
        <v>2170301</v>
      </c>
      <c r="B1082" s="658"/>
      <c r="C1082" s="658"/>
      <c r="D1082" s="657" t="s">
        <v>1097</v>
      </c>
      <c r="E1082" s="658">
        <v>2170301</v>
      </c>
      <c r="F1082" s="658" t="s">
        <v>1098</v>
      </c>
      <c r="G1082" s="664">
        <v>0</v>
      </c>
      <c r="H1082" s="664">
        <v>0</v>
      </c>
      <c r="I1082" s="664">
        <v>0</v>
      </c>
      <c r="J1082" s="664">
        <v>0</v>
      </c>
      <c r="K1082" s="669" t="s">
        <v>71</v>
      </c>
      <c r="L1082" s="670"/>
    </row>
    <row r="1083" s="508" customFormat="true" ht="15.95" customHeight="true" spans="1:12">
      <c r="A1083" s="658">
        <v>2170302</v>
      </c>
      <c r="B1083" s="658"/>
      <c r="C1083" s="658"/>
      <c r="D1083" s="657" t="s">
        <v>1097</v>
      </c>
      <c r="E1083" s="658">
        <v>2170302</v>
      </c>
      <c r="F1083" s="658" t="s">
        <v>1099</v>
      </c>
      <c r="G1083" s="664">
        <v>0</v>
      </c>
      <c r="H1083" s="664">
        <v>0</v>
      </c>
      <c r="I1083" s="664">
        <v>0</v>
      </c>
      <c r="J1083" s="664">
        <v>0</v>
      </c>
      <c r="K1083" s="669" t="s">
        <v>71</v>
      </c>
      <c r="L1083" s="670"/>
    </row>
    <row r="1084" s="508" customFormat="true" ht="15.95" customHeight="true" spans="1:12">
      <c r="A1084" s="658">
        <v>2170303</v>
      </c>
      <c r="B1084" s="658"/>
      <c r="C1084" s="658"/>
      <c r="D1084" s="657" t="s">
        <v>1097</v>
      </c>
      <c r="E1084" s="658">
        <v>2170303</v>
      </c>
      <c r="F1084" s="658" t="s">
        <v>1100</v>
      </c>
      <c r="G1084" s="664">
        <v>0</v>
      </c>
      <c r="H1084" s="664">
        <v>0</v>
      </c>
      <c r="I1084" s="664">
        <v>0</v>
      </c>
      <c r="J1084" s="664">
        <v>0</v>
      </c>
      <c r="K1084" s="669" t="s">
        <v>71</v>
      </c>
      <c r="L1084" s="670"/>
    </row>
    <row r="1085" s="508" customFormat="true" ht="15.95" customHeight="true" spans="1:12">
      <c r="A1085" s="658">
        <v>2170304</v>
      </c>
      <c r="B1085" s="658"/>
      <c r="C1085" s="658"/>
      <c r="D1085" s="657" t="s">
        <v>1097</v>
      </c>
      <c r="E1085" s="658">
        <v>2170304</v>
      </c>
      <c r="F1085" s="658" t="s">
        <v>1101</v>
      </c>
      <c r="G1085" s="664">
        <v>0</v>
      </c>
      <c r="H1085" s="664">
        <v>0</v>
      </c>
      <c r="I1085" s="664">
        <v>0</v>
      </c>
      <c r="J1085" s="664">
        <v>0</v>
      </c>
      <c r="K1085" s="669" t="s">
        <v>71</v>
      </c>
      <c r="L1085" s="670"/>
    </row>
    <row r="1086" s="508" customFormat="true" ht="15.95" customHeight="true" spans="1:12">
      <c r="A1086" s="658">
        <v>2170399</v>
      </c>
      <c r="B1086" s="658"/>
      <c r="C1086" s="658"/>
      <c r="D1086" s="657" t="s">
        <v>1097</v>
      </c>
      <c r="E1086" s="658">
        <v>2170399</v>
      </c>
      <c r="F1086" s="658" t="s">
        <v>1102</v>
      </c>
      <c r="G1086" s="664">
        <v>40877.48163</v>
      </c>
      <c r="H1086" s="664">
        <v>38614</v>
      </c>
      <c r="I1086" s="664">
        <v>38614</v>
      </c>
      <c r="J1086" s="664">
        <v>40166.5</v>
      </c>
      <c r="K1086" s="669">
        <v>-0.0173929900191848</v>
      </c>
      <c r="L1086" s="670"/>
    </row>
    <row r="1087" s="508" customFormat="true" ht="39.95" customHeight="true" spans="1:12">
      <c r="A1087" s="658">
        <v>21799</v>
      </c>
      <c r="B1087" s="658"/>
      <c r="C1087" s="657" t="s">
        <v>1086</v>
      </c>
      <c r="D1087" s="658"/>
      <c r="E1087" s="658">
        <v>21799</v>
      </c>
      <c r="F1087" s="658" t="s">
        <v>1103</v>
      </c>
      <c r="G1087" s="664">
        <v>15696.44</v>
      </c>
      <c r="H1087" s="664">
        <v>933</v>
      </c>
      <c r="I1087" s="664">
        <v>933</v>
      </c>
      <c r="J1087" s="664">
        <v>9128.81</v>
      </c>
      <c r="K1087" s="669">
        <v>-0.418415258491734</v>
      </c>
      <c r="L1087" s="276" t="s">
        <v>1104</v>
      </c>
    </row>
    <row r="1088" s="508" customFormat="true" ht="15.95" customHeight="true" spans="1:12">
      <c r="A1088" s="658">
        <v>2179902</v>
      </c>
      <c r="B1088" s="658"/>
      <c r="C1088" s="658"/>
      <c r="D1088" s="657" t="s">
        <v>1105</v>
      </c>
      <c r="E1088" s="658">
        <v>2179902</v>
      </c>
      <c r="F1088" s="658" t="s">
        <v>1106</v>
      </c>
      <c r="G1088" s="664">
        <v>219.44</v>
      </c>
      <c r="H1088" s="664">
        <v>0</v>
      </c>
      <c r="I1088" s="664">
        <v>0</v>
      </c>
      <c r="J1088" s="664">
        <v>0</v>
      </c>
      <c r="K1088" s="669">
        <v>-1</v>
      </c>
      <c r="L1088" s="276"/>
    </row>
    <row r="1089" s="508" customFormat="true" ht="15.95" customHeight="true" spans="1:12">
      <c r="A1089" s="658">
        <v>2179999</v>
      </c>
      <c r="B1089" s="658"/>
      <c r="C1089" s="658"/>
      <c r="D1089" s="657" t="s">
        <v>1105</v>
      </c>
      <c r="E1089" s="658">
        <v>2179999</v>
      </c>
      <c r="F1089" s="658" t="s">
        <v>1107</v>
      </c>
      <c r="G1089" s="664">
        <v>15477</v>
      </c>
      <c r="H1089" s="664">
        <v>933</v>
      </c>
      <c r="I1089" s="664">
        <v>933</v>
      </c>
      <c r="J1089" s="664">
        <v>9128.81</v>
      </c>
      <c r="K1089" s="669">
        <v>-0.410169283452866</v>
      </c>
      <c r="L1089" s="276"/>
    </row>
    <row r="1090" s="508" customFormat="true" ht="65.25" customHeight="true" spans="1:12">
      <c r="A1090" s="671">
        <v>219</v>
      </c>
      <c r="B1090" s="671"/>
      <c r="C1090" s="671"/>
      <c r="D1090" s="671"/>
      <c r="E1090" s="658">
        <v>219</v>
      </c>
      <c r="F1090" s="658" t="s">
        <v>1108</v>
      </c>
      <c r="G1090" s="664">
        <v>374241.431268124</v>
      </c>
      <c r="H1090" s="664">
        <v>493768</v>
      </c>
      <c r="I1090" s="664">
        <v>493768</v>
      </c>
      <c r="J1090" s="664">
        <v>77.7000000000116</v>
      </c>
      <c r="K1090" s="669">
        <v>-0.999792380015925</v>
      </c>
      <c r="L1090" s="276" t="s">
        <v>1109</v>
      </c>
    </row>
    <row r="1091" s="508" customFormat="true" ht="15.95" customHeight="true" spans="1:12">
      <c r="A1091" s="658">
        <v>21901</v>
      </c>
      <c r="B1091" s="658" t="s">
        <v>220</v>
      </c>
      <c r="C1091" s="657" t="s">
        <v>1110</v>
      </c>
      <c r="D1091" s="658"/>
      <c r="E1091" s="658">
        <v>21901</v>
      </c>
      <c r="F1091" s="658" t="s">
        <v>1111</v>
      </c>
      <c r="G1091" s="664">
        <v>0</v>
      </c>
      <c r="H1091" s="664">
        <v>0</v>
      </c>
      <c r="I1091" s="664">
        <v>0</v>
      </c>
      <c r="J1091" s="664">
        <v>0</v>
      </c>
      <c r="K1091" s="669" t="s">
        <v>71</v>
      </c>
      <c r="L1091" s="670"/>
    </row>
    <row r="1092" s="508" customFormat="true" ht="15.95" customHeight="true" spans="1:12">
      <c r="A1092" s="658">
        <v>21902</v>
      </c>
      <c r="B1092" s="658" t="s">
        <v>220</v>
      </c>
      <c r="C1092" s="657" t="s">
        <v>1110</v>
      </c>
      <c r="D1092" s="658"/>
      <c r="E1092" s="658">
        <v>21902</v>
      </c>
      <c r="F1092" s="658" t="s">
        <v>1112</v>
      </c>
      <c r="G1092" s="664">
        <v>0</v>
      </c>
      <c r="H1092" s="664">
        <v>0</v>
      </c>
      <c r="I1092" s="664">
        <v>0</v>
      </c>
      <c r="J1092" s="664">
        <v>0</v>
      </c>
      <c r="K1092" s="669" t="s">
        <v>71</v>
      </c>
      <c r="L1092" s="670"/>
    </row>
    <row r="1093" s="508" customFormat="true" ht="15.95" customHeight="true" spans="1:12">
      <c r="A1093" s="658">
        <v>21903</v>
      </c>
      <c r="B1093" s="658" t="s">
        <v>220</v>
      </c>
      <c r="C1093" s="657" t="s">
        <v>1110</v>
      </c>
      <c r="D1093" s="658"/>
      <c r="E1093" s="658">
        <v>21903</v>
      </c>
      <c r="F1093" s="658" t="s">
        <v>1113</v>
      </c>
      <c r="G1093" s="664">
        <v>0</v>
      </c>
      <c r="H1093" s="664">
        <v>0</v>
      </c>
      <c r="I1093" s="664">
        <v>0</v>
      </c>
      <c r="J1093" s="664">
        <v>0</v>
      </c>
      <c r="K1093" s="669" t="s">
        <v>71</v>
      </c>
      <c r="L1093" s="670"/>
    </row>
    <row r="1094" s="508" customFormat="true" ht="15.95" customHeight="true" spans="1:12">
      <c r="A1094" s="658">
        <v>21904</v>
      </c>
      <c r="B1094" s="658" t="s">
        <v>220</v>
      </c>
      <c r="C1094" s="657" t="s">
        <v>1110</v>
      </c>
      <c r="D1094" s="658"/>
      <c r="E1094" s="658">
        <v>21904</v>
      </c>
      <c r="F1094" s="658" t="s">
        <v>1114</v>
      </c>
      <c r="G1094" s="664">
        <v>0</v>
      </c>
      <c r="H1094" s="664">
        <v>0</v>
      </c>
      <c r="I1094" s="664">
        <v>0</v>
      </c>
      <c r="J1094" s="664">
        <v>0</v>
      </c>
      <c r="K1094" s="669" t="s">
        <v>71</v>
      </c>
      <c r="L1094" s="670"/>
    </row>
    <row r="1095" s="508" customFormat="true" ht="15.95" customHeight="true" spans="1:12">
      <c r="A1095" s="658">
        <v>21905</v>
      </c>
      <c r="B1095" s="658" t="s">
        <v>220</v>
      </c>
      <c r="C1095" s="657" t="s">
        <v>1110</v>
      </c>
      <c r="D1095" s="658"/>
      <c r="E1095" s="658">
        <v>21905</v>
      </c>
      <c r="F1095" s="658" t="s">
        <v>1115</v>
      </c>
      <c r="G1095" s="664">
        <v>0</v>
      </c>
      <c r="H1095" s="664">
        <v>0</v>
      </c>
      <c r="I1095" s="664">
        <v>0</v>
      </c>
      <c r="J1095" s="664">
        <v>0</v>
      </c>
      <c r="K1095" s="669" t="s">
        <v>71</v>
      </c>
      <c r="L1095" s="670"/>
    </row>
    <row r="1096" s="508" customFormat="true" ht="15.95" customHeight="true" spans="1:12">
      <c r="A1096" s="658">
        <v>21906</v>
      </c>
      <c r="B1096" s="658" t="s">
        <v>220</v>
      </c>
      <c r="C1096" s="657" t="s">
        <v>1110</v>
      </c>
      <c r="D1096" s="658"/>
      <c r="E1096" s="658">
        <v>21906</v>
      </c>
      <c r="F1096" s="658" t="s">
        <v>839</v>
      </c>
      <c r="G1096" s="664">
        <v>0</v>
      </c>
      <c r="H1096" s="664">
        <v>0</v>
      </c>
      <c r="I1096" s="664">
        <v>0</v>
      </c>
      <c r="J1096" s="664">
        <v>0</v>
      </c>
      <c r="K1096" s="669" t="s">
        <v>71</v>
      </c>
      <c r="L1096" s="670"/>
    </row>
    <row r="1097" s="508" customFormat="true" ht="15.95" customHeight="true" spans="1:12">
      <c r="A1097" s="658">
        <v>21907</v>
      </c>
      <c r="B1097" s="658" t="s">
        <v>220</v>
      </c>
      <c r="C1097" s="657" t="s">
        <v>1110</v>
      </c>
      <c r="D1097" s="658"/>
      <c r="E1097" s="658">
        <v>21907</v>
      </c>
      <c r="F1097" s="658" t="s">
        <v>1116</v>
      </c>
      <c r="G1097" s="664">
        <v>0</v>
      </c>
      <c r="H1097" s="664">
        <v>0</v>
      </c>
      <c r="I1097" s="664">
        <v>0</v>
      </c>
      <c r="J1097" s="664">
        <v>0</v>
      </c>
      <c r="K1097" s="669" t="s">
        <v>71</v>
      </c>
      <c r="L1097" s="670"/>
    </row>
    <row r="1098" s="508" customFormat="true" ht="15.95" customHeight="true" spans="1:12">
      <c r="A1098" s="658">
        <v>21908</v>
      </c>
      <c r="B1098" s="658" t="s">
        <v>220</v>
      </c>
      <c r="C1098" s="657" t="s">
        <v>1110</v>
      </c>
      <c r="D1098" s="658"/>
      <c r="E1098" s="658">
        <v>21908</v>
      </c>
      <c r="F1098" s="658" t="s">
        <v>1117</v>
      </c>
      <c r="G1098" s="664">
        <v>0</v>
      </c>
      <c r="H1098" s="664">
        <v>0</v>
      </c>
      <c r="I1098" s="664">
        <v>0</v>
      </c>
      <c r="J1098" s="664">
        <v>0</v>
      </c>
      <c r="K1098" s="669" t="s">
        <v>71</v>
      </c>
      <c r="L1098" s="670"/>
    </row>
    <row r="1099" s="508" customFormat="true" ht="81" customHeight="true" spans="1:12">
      <c r="A1099" s="658">
        <v>21999</v>
      </c>
      <c r="B1099" s="658" t="s">
        <v>220</v>
      </c>
      <c r="C1099" s="657" t="s">
        <v>1110</v>
      </c>
      <c r="D1099" s="658"/>
      <c r="E1099" s="658">
        <v>21999</v>
      </c>
      <c r="F1099" s="658" t="s">
        <v>1118</v>
      </c>
      <c r="G1099" s="664">
        <v>374241.431268124</v>
      </c>
      <c r="H1099" s="664">
        <v>493768</v>
      </c>
      <c r="I1099" s="664">
        <v>493768</v>
      </c>
      <c r="J1099" s="664">
        <v>77.7000000000116</v>
      </c>
      <c r="K1099" s="669">
        <v>-0.999792380015925</v>
      </c>
      <c r="L1099" s="276" t="s">
        <v>1119</v>
      </c>
    </row>
    <row r="1100" s="508" customFormat="true" ht="15.95" customHeight="true" spans="1:12">
      <c r="A1100" s="681">
        <v>220</v>
      </c>
      <c r="B1100" s="681"/>
      <c r="C1100" s="681"/>
      <c r="D1100" s="681"/>
      <c r="E1100" s="658">
        <v>220</v>
      </c>
      <c r="F1100" s="658" t="s">
        <v>1120</v>
      </c>
      <c r="G1100" s="664">
        <v>209887.582766539</v>
      </c>
      <c r="H1100" s="664">
        <v>203485.1232</v>
      </c>
      <c r="I1100" s="664">
        <v>197387</v>
      </c>
      <c r="J1100" s="664">
        <v>200366.039653969</v>
      </c>
      <c r="K1100" s="669">
        <v>-0.0453649662693998</v>
      </c>
      <c r="L1100" s="670"/>
    </row>
    <row r="1101" s="508" customFormat="true" ht="15.95" customHeight="true" spans="1:12">
      <c r="A1101" s="658">
        <v>22001</v>
      </c>
      <c r="B1101" s="658"/>
      <c r="C1101" s="657" t="s">
        <v>1121</v>
      </c>
      <c r="D1101" s="658"/>
      <c r="E1101" s="658">
        <v>22001</v>
      </c>
      <c r="F1101" s="658" t="s">
        <v>1122</v>
      </c>
      <c r="G1101" s="664">
        <v>163810.983909168</v>
      </c>
      <c r="H1101" s="664">
        <v>175024.996</v>
      </c>
      <c r="I1101" s="664">
        <v>169212</v>
      </c>
      <c r="J1101" s="664">
        <v>167102.817477969</v>
      </c>
      <c r="K1101" s="669">
        <v>0.0200953165059213</v>
      </c>
      <c r="L1101" s="670"/>
    </row>
    <row r="1102" s="508" customFormat="true" ht="15.95" customHeight="true" spans="1:12">
      <c r="A1102" s="658">
        <v>2200101</v>
      </c>
      <c r="B1102" s="658"/>
      <c r="C1102" s="658"/>
      <c r="D1102" s="657" t="s">
        <v>1123</v>
      </c>
      <c r="E1102" s="658">
        <v>2200101</v>
      </c>
      <c r="F1102" s="658" t="s">
        <v>811</v>
      </c>
      <c r="G1102" s="664">
        <v>43719.475669</v>
      </c>
      <c r="H1102" s="664">
        <v>37599</v>
      </c>
      <c r="I1102" s="664">
        <v>37599</v>
      </c>
      <c r="J1102" s="664">
        <v>33498.813601</v>
      </c>
      <c r="K1102" s="669">
        <v>-0.233778239825669</v>
      </c>
      <c r="L1102" s="276"/>
    </row>
    <row r="1103" s="508" customFormat="true" ht="15.95" customHeight="true" spans="1:12">
      <c r="A1103" s="658">
        <v>2200102</v>
      </c>
      <c r="B1103" s="658"/>
      <c r="C1103" s="658"/>
      <c r="D1103" s="657" t="s">
        <v>1123</v>
      </c>
      <c r="E1103" s="658">
        <v>2200102</v>
      </c>
      <c r="F1103" s="658" t="s">
        <v>812</v>
      </c>
      <c r="G1103" s="664">
        <v>9117.628469</v>
      </c>
      <c r="H1103" s="664">
        <v>14528.646</v>
      </c>
      <c r="I1103" s="664">
        <v>14265</v>
      </c>
      <c r="J1103" s="664">
        <v>38766.526086</v>
      </c>
      <c r="K1103" s="669">
        <v>3.2518212074342</v>
      </c>
      <c r="L1103" s="276"/>
    </row>
    <row r="1104" s="508" customFormat="true" ht="15.95" customHeight="true" spans="1:12">
      <c r="A1104" s="658">
        <v>2200103</v>
      </c>
      <c r="B1104" s="658"/>
      <c r="C1104" s="658"/>
      <c r="D1104" s="657" t="s">
        <v>1123</v>
      </c>
      <c r="E1104" s="658">
        <v>2200103</v>
      </c>
      <c r="F1104" s="658" t="s">
        <v>813</v>
      </c>
      <c r="G1104" s="664">
        <v>204</v>
      </c>
      <c r="H1104" s="664">
        <v>204</v>
      </c>
      <c r="I1104" s="664">
        <v>204</v>
      </c>
      <c r="J1104" s="664">
        <v>0</v>
      </c>
      <c r="K1104" s="669">
        <v>-1</v>
      </c>
      <c r="L1104" s="276"/>
    </row>
    <row r="1105" s="508" customFormat="true" ht="15.95" customHeight="true" spans="1:12">
      <c r="A1105" s="658">
        <v>2200104</v>
      </c>
      <c r="B1105" s="658"/>
      <c r="C1105" s="658"/>
      <c r="D1105" s="657" t="s">
        <v>1123</v>
      </c>
      <c r="E1105" s="658">
        <v>2200104</v>
      </c>
      <c r="F1105" s="658" t="s">
        <v>1124</v>
      </c>
      <c r="G1105" s="664">
        <v>18919.099734797</v>
      </c>
      <c r="H1105" s="664">
        <v>15663.75</v>
      </c>
      <c r="I1105" s="664">
        <v>14843</v>
      </c>
      <c r="J1105" s="664">
        <v>15486.87</v>
      </c>
      <c r="K1105" s="669">
        <v>-0.181416123542299</v>
      </c>
      <c r="L1105" s="276"/>
    </row>
    <row r="1106" s="508" customFormat="true" ht="15.95" customHeight="true" spans="1:12">
      <c r="A1106" s="658">
        <v>2200106</v>
      </c>
      <c r="B1106" s="658"/>
      <c r="C1106" s="658"/>
      <c r="D1106" s="657" t="s">
        <v>1123</v>
      </c>
      <c r="E1106" s="658">
        <v>2200106</v>
      </c>
      <c r="F1106" s="658" t="s">
        <v>1125</v>
      </c>
      <c r="G1106" s="664">
        <v>3011.454</v>
      </c>
      <c r="H1106" s="664">
        <v>3292</v>
      </c>
      <c r="I1106" s="664">
        <v>3106</v>
      </c>
      <c r="J1106" s="664">
        <v>5957.4</v>
      </c>
      <c r="K1106" s="669">
        <v>0.97824705275259</v>
      </c>
      <c r="L1106" s="670"/>
    </row>
    <row r="1107" s="508" customFormat="true" ht="15.95" customHeight="true" spans="1:12">
      <c r="A1107" s="658">
        <v>2200107</v>
      </c>
      <c r="B1107" s="658"/>
      <c r="C1107" s="658"/>
      <c r="D1107" s="657" t="s">
        <v>1123</v>
      </c>
      <c r="E1107" s="658">
        <v>2200107</v>
      </c>
      <c r="F1107" s="658" t="s">
        <v>1126</v>
      </c>
      <c r="G1107" s="664">
        <v>144.2</v>
      </c>
      <c r="H1107" s="664">
        <v>2580.4</v>
      </c>
      <c r="I1107" s="664">
        <v>1787</v>
      </c>
      <c r="J1107" s="664">
        <v>5451.8216</v>
      </c>
      <c r="K1107" s="669">
        <v>36.8073619972261</v>
      </c>
      <c r="L1107" s="276"/>
    </row>
    <row r="1108" s="508" customFormat="true" ht="15.95" customHeight="true" spans="1:12">
      <c r="A1108" s="658">
        <v>2200108</v>
      </c>
      <c r="B1108" s="658"/>
      <c r="C1108" s="658"/>
      <c r="D1108" s="657" t="s">
        <v>1123</v>
      </c>
      <c r="E1108" s="658">
        <v>2200108</v>
      </c>
      <c r="F1108" s="658" t="s">
        <v>1127</v>
      </c>
      <c r="G1108" s="664">
        <v>0</v>
      </c>
      <c r="H1108" s="664">
        <v>0</v>
      </c>
      <c r="I1108" s="664">
        <v>0</v>
      </c>
      <c r="J1108" s="664">
        <v>3182</v>
      </c>
      <c r="K1108" s="669" t="s">
        <v>71</v>
      </c>
      <c r="L1108" s="670"/>
    </row>
    <row r="1109" s="508" customFormat="true" ht="15.95" customHeight="true" spans="1:12">
      <c r="A1109" s="658">
        <v>2200109</v>
      </c>
      <c r="B1109" s="658"/>
      <c r="C1109" s="658"/>
      <c r="D1109" s="657" t="s">
        <v>1123</v>
      </c>
      <c r="E1109" s="658">
        <v>2200109</v>
      </c>
      <c r="F1109" s="658" t="s">
        <v>1128</v>
      </c>
      <c r="G1109" s="664">
        <v>25336.890136</v>
      </c>
      <c r="H1109" s="664">
        <v>25386.5</v>
      </c>
      <c r="I1109" s="664">
        <v>25103</v>
      </c>
      <c r="J1109" s="664">
        <v>9974.38</v>
      </c>
      <c r="K1109" s="669">
        <v>-0.606329745029447</v>
      </c>
      <c r="L1109" s="276"/>
    </row>
    <row r="1110" s="508" customFormat="true" ht="15.95" customHeight="true" spans="1:12">
      <c r="A1110" s="658">
        <v>2200112</v>
      </c>
      <c r="B1110" s="658"/>
      <c r="C1110" s="658"/>
      <c r="D1110" s="657" t="s">
        <v>1123</v>
      </c>
      <c r="E1110" s="658">
        <v>2200112</v>
      </c>
      <c r="F1110" s="658" t="s">
        <v>1129</v>
      </c>
      <c r="G1110" s="664">
        <v>373.31</v>
      </c>
      <c r="H1110" s="664">
        <v>372</v>
      </c>
      <c r="I1110" s="664">
        <v>372</v>
      </c>
      <c r="J1110" s="664">
        <v>1141.2</v>
      </c>
      <c r="K1110" s="669">
        <v>2.05697677533417</v>
      </c>
      <c r="L1110" s="276"/>
    </row>
    <row r="1111" s="508" customFormat="true" ht="15.95" customHeight="true" spans="1:12">
      <c r="A1111" s="658">
        <v>2200113</v>
      </c>
      <c r="B1111" s="658"/>
      <c r="C1111" s="658"/>
      <c r="D1111" s="657" t="s">
        <v>1123</v>
      </c>
      <c r="E1111" s="658">
        <v>2200113</v>
      </c>
      <c r="F1111" s="658" t="s">
        <v>1130</v>
      </c>
      <c r="G1111" s="664">
        <v>860.5</v>
      </c>
      <c r="H1111" s="664">
        <v>802</v>
      </c>
      <c r="I1111" s="664">
        <v>802</v>
      </c>
      <c r="J1111" s="664">
        <v>3052.0811</v>
      </c>
      <c r="K1111" s="669">
        <v>2.54686937826845</v>
      </c>
      <c r="L1111" s="276"/>
    </row>
    <row r="1112" s="508" customFormat="true" ht="15.95" customHeight="true" spans="1:12">
      <c r="A1112" s="658">
        <v>2200114</v>
      </c>
      <c r="B1112" s="658"/>
      <c r="C1112" s="658"/>
      <c r="D1112" s="657" t="s">
        <v>1123</v>
      </c>
      <c r="E1112" s="658">
        <v>2200114</v>
      </c>
      <c r="F1112" s="658" t="s">
        <v>1131</v>
      </c>
      <c r="G1112" s="664">
        <v>378</v>
      </c>
      <c r="H1112" s="664">
        <v>287.5</v>
      </c>
      <c r="I1112" s="664">
        <v>274</v>
      </c>
      <c r="J1112" s="664">
        <v>631</v>
      </c>
      <c r="K1112" s="669">
        <v>0.669312169312169</v>
      </c>
      <c r="L1112" s="276"/>
    </row>
    <row r="1113" s="508" customFormat="true" ht="15.95" customHeight="true" spans="1:12">
      <c r="A1113" s="658">
        <v>2200115</v>
      </c>
      <c r="B1113" s="658"/>
      <c r="C1113" s="658"/>
      <c r="D1113" s="657" t="s">
        <v>1123</v>
      </c>
      <c r="E1113" s="658">
        <v>2200115</v>
      </c>
      <c r="F1113" s="658" t="s">
        <v>1132</v>
      </c>
      <c r="G1113" s="664">
        <v>0</v>
      </c>
      <c r="H1113" s="664">
        <v>0</v>
      </c>
      <c r="I1113" s="664">
        <v>0</v>
      </c>
      <c r="J1113" s="664">
        <v>0</v>
      </c>
      <c r="K1113" s="669" t="s">
        <v>71</v>
      </c>
      <c r="L1113" s="670"/>
    </row>
    <row r="1114" s="508" customFormat="true" ht="15.95" customHeight="true" spans="1:12">
      <c r="A1114" s="658">
        <v>2200116</v>
      </c>
      <c r="B1114" s="658"/>
      <c r="C1114" s="658"/>
      <c r="D1114" s="657" t="s">
        <v>1123</v>
      </c>
      <c r="E1114" s="658">
        <v>2200116</v>
      </c>
      <c r="F1114" s="658" t="s">
        <v>1133</v>
      </c>
      <c r="G1114" s="664">
        <v>0</v>
      </c>
      <c r="H1114" s="664">
        <v>0</v>
      </c>
      <c r="I1114" s="664">
        <v>0</v>
      </c>
      <c r="J1114" s="664">
        <v>0</v>
      </c>
      <c r="K1114" s="669" t="s">
        <v>71</v>
      </c>
      <c r="L1114" s="670"/>
    </row>
    <row r="1115" s="508" customFormat="true" ht="15.95" customHeight="true" spans="1:12">
      <c r="A1115" s="658">
        <v>2200119</v>
      </c>
      <c r="B1115" s="658"/>
      <c r="C1115" s="658"/>
      <c r="D1115" s="657" t="s">
        <v>1123</v>
      </c>
      <c r="E1115" s="658">
        <v>2200119</v>
      </c>
      <c r="F1115" s="658" t="s">
        <v>1134</v>
      </c>
      <c r="G1115" s="664">
        <v>0</v>
      </c>
      <c r="H1115" s="664">
        <v>0</v>
      </c>
      <c r="I1115" s="664">
        <v>0</v>
      </c>
      <c r="J1115" s="664">
        <v>0</v>
      </c>
      <c r="K1115" s="669" t="s">
        <v>71</v>
      </c>
      <c r="L1115" s="670"/>
    </row>
    <row r="1116" s="508" customFormat="true" ht="15.95" customHeight="true" spans="1:12">
      <c r="A1116" s="658">
        <v>2200120</v>
      </c>
      <c r="B1116" s="658"/>
      <c r="C1116" s="658"/>
      <c r="D1116" s="657" t="s">
        <v>1123</v>
      </c>
      <c r="E1116" s="658">
        <v>2200120</v>
      </c>
      <c r="F1116" s="658" t="s">
        <v>1135</v>
      </c>
      <c r="G1116" s="664">
        <v>13528.9529</v>
      </c>
      <c r="H1116" s="664">
        <v>12854</v>
      </c>
      <c r="I1116" s="664">
        <v>12854</v>
      </c>
      <c r="J1116" s="664">
        <v>8676.26880596909</v>
      </c>
      <c r="K1116" s="669">
        <v>-0.358688815749437</v>
      </c>
      <c r="L1116" s="276"/>
    </row>
    <row r="1117" s="508" customFormat="true" ht="15.95" customHeight="true" spans="1:12">
      <c r="A1117" s="658">
        <v>2200121</v>
      </c>
      <c r="B1117" s="658"/>
      <c r="C1117" s="658"/>
      <c r="D1117" s="657" t="s">
        <v>1123</v>
      </c>
      <c r="E1117" s="658">
        <v>2200121</v>
      </c>
      <c r="F1117" s="658" t="s">
        <v>1136</v>
      </c>
      <c r="G1117" s="664">
        <v>0</v>
      </c>
      <c r="H1117" s="664">
        <v>0</v>
      </c>
      <c r="I1117" s="664">
        <v>0</v>
      </c>
      <c r="J1117" s="664">
        <v>0</v>
      </c>
      <c r="K1117" s="669" t="s">
        <v>71</v>
      </c>
      <c r="L1117" s="670"/>
    </row>
    <row r="1118" s="508" customFormat="true" ht="15.95" customHeight="true" spans="1:12">
      <c r="A1118" s="658">
        <v>2200122</v>
      </c>
      <c r="B1118" s="658"/>
      <c r="C1118" s="658"/>
      <c r="D1118" s="657" t="s">
        <v>1123</v>
      </c>
      <c r="E1118" s="658">
        <v>2200122</v>
      </c>
      <c r="F1118" s="658" t="s">
        <v>1137</v>
      </c>
      <c r="G1118" s="664">
        <v>0</v>
      </c>
      <c r="H1118" s="664">
        <v>0</v>
      </c>
      <c r="I1118" s="664">
        <v>0</v>
      </c>
      <c r="J1118" s="664">
        <v>0</v>
      </c>
      <c r="K1118" s="669" t="s">
        <v>71</v>
      </c>
      <c r="L1118" s="670"/>
    </row>
    <row r="1119" s="508" customFormat="true" ht="15.95" customHeight="true" spans="1:12">
      <c r="A1119" s="658">
        <v>2200123</v>
      </c>
      <c r="B1119" s="658"/>
      <c r="C1119" s="658"/>
      <c r="D1119" s="657" t="s">
        <v>1123</v>
      </c>
      <c r="E1119" s="658">
        <v>2200123</v>
      </c>
      <c r="F1119" s="658" t="s">
        <v>1138</v>
      </c>
      <c r="G1119" s="664">
        <v>0</v>
      </c>
      <c r="H1119" s="664">
        <v>0</v>
      </c>
      <c r="I1119" s="664">
        <v>0</v>
      </c>
      <c r="J1119" s="664">
        <v>0</v>
      </c>
      <c r="K1119" s="669" t="s">
        <v>71</v>
      </c>
      <c r="L1119" s="670"/>
    </row>
    <row r="1120" s="508" customFormat="true" ht="15.95" customHeight="true" spans="1:12">
      <c r="A1120" s="658">
        <v>2200124</v>
      </c>
      <c r="B1120" s="658"/>
      <c r="C1120" s="658"/>
      <c r="D1120" s="657" t="s">
        <v>1123</v>
      </c>
      <c r="E1120" s="658">
        <v>2200124</v>
      </c>
      <c r="F1120" s="658" t="s">
        <v>1139</v>
      </c>
      <c r="G1120" s="664">
        <v>0</v>
      </c>
      <c r="H1120" s="664">
        <v>0</v>
      </c>
      <c r="I1120" s="664">
        <v>0</v>
      </c>
      <c r="J1120" s="664">
        <v>0</v>
      </c>
      <c r="K1120" s="669" t="s">
        <v>71</v>
      </c>
      <c r="L1120" s="670"/>
    </row>
    <row r="1121" s="508" customFormat="true" ht="15.95" customHeight="true" spans="1:12">
      <c r="A1121" s="658">
        <v>2200125</v>
      </c>
      <c r="B1121" s="658"/>
      <c r="C1121" s="658"/>
      <c r="D1121" s="657" t="s">
        <v>1123</v>
      </c>
      <c r="E1121" s="658">
        <v>2200125</v>
      </c>
      <c r="F1121" s="658" t="s">
        <v>1140</v>
      </c>
      <c r="G1121" s="664">
        <v>0</v>
      </c>
      <c r="H1121" s="664">
        <v>0</v>
      </c>
      <c r="I1121" s="664">
        <v>0</v>
      </c>
      <c r="J1121" s="664">
        <v>0</v>
      </c>
      <c r="K1121" s="669" t="s">
        <v>71</v>
      </c>
      <c r="L1121" s="670"/>
    </row>
    <row r="1122" s="508" customFormat="true" ht="15.95" customHeight="true" spans="1:12">
      <c r="A1122" s="658">
        <v>2200126</v>
      </c>
      <c r="B1122" s="658"/>
      <c r="C1122" s="658"/>
      <c r="D1122" s="657" t="s">
        <v>1123</v>
      </c>
      <c r="E1122" s="658">
        <v>2200126</v>
      </c>
      <c r="F1122" s="658" t="s">
        <v>1141</v>
      </c>
      <c r="G1122" s="664">
        <v>0</v>
      </c>
      <c r="H1122" s="664">
        <v>0</v>
      </c>
      <c r="I1122" s="664">
        <v>0</v>
      </c>
      <c r="J1122" s="664">
        <v>0</v>
      </c>
      <c r="K1122" s="669" t="s">
        <v>71</v>
      </c>
      <c r="L1122" s="670"/>
    </row>
    <row r="1123" s="508" customFormat="true" ht="15.95" customHeight="true" spans="1:12">
      <c r="A1123" s="658">
        <v>2200127</v>
      </c>
      <c r="B1123" s="658"/>
      <c r="C1123" s="658"/>
      <c r="D1123" s="657" t="s">
        <v>1123</v>
      </c>
      <c r="E1123" s="658">
        <v>2200127</v>
      </c>
      <c r="F1123" s="658" t="s">
        <v>1142</v>
      </c>
      <c r="G1123" s="664">
        <v>0</v>
      </c>
      <c r="H1123" s="664">
        <v>0</v>
      </c>
      <c r="I1123" s="664">
        <v>0</v>
      </c>
      <c r="J1123" s="664">
        <v>0</v>
      </c>
      <c r="K1123" s="669" t="s">
        <v>71</v>
      </c>
      <c r="L1123" s="670"/>
    </row>
    <row r="1124" s="508" customFormat="true" ht="15.95" customHeight="true" spans="1:12">
      <c r="A1124" s="658">
        <v>2200128</v>
      </c>
      <c r="B1124" s="658"/>
      <c r="C1124" s="658"/>
      <c r="D1124" s="657" t="s">
        <v>1123</v>
      </c>
      <c r="E1124" s="658">
        <v>2200128</v>
      </c>
      <c r="F1124" s="658" t="s">
        <v>1143</v>
      </c>
      <c r="G1124" s="664">
        <v>913.099</v>
      </c>
      <c r="H1124" s="664">
        <v>11930</v>
      </c>
      <c r="I1124" s="664">
        <v>9532</v>
      </c>
      <c r="J1124" s="664">
        <v>8398</v>
      </c>
      <c r="K1124" s="669">
        <v>8.19725024340186</v>
      </c>
      <c r="L1124" s="276"/>
    </row>
    <row r="1125" s="508" customFormat="true" ht="15.95" customHeight="true" spans="1:12">
      <c r="A1125" s="658">
        <v>2200129</v>
      </c>
      <c r="B1125" s="658"/>
      <c r="C1125" s="658"/>
      <c r="D1125" s="657" t="s">
        <v>1123</v>
      </c>
      <c r="E1125" s="658">
        <v>2200129</v>
      </c>
      <c r="F1125" s="658" t="s">
        <v>1144</v>
      </c>
      <c r="G1125" s="664">
        <v>6728.61</v>
      </c>
      <c r="H1125" s="664">
        <v>4758.7</v>
      </c>
      <c r="I1125" s="664">
        <v>4712</v>
      </c>
      <c r="J1125" s="664">
        <v>5353.773494</v>
      </c>
      <c r="K1125" s="669">
        <v>-0.204326971841138</v>
      </c>
      <c r="L1125" s="276"/>
    </row>
    <row r="1126" s="508" customFormat="true" ht="15.95" customHeight="true" spans="1:12">
      <c r="A1126" s="658">
        <v>2200150</v>
      </c>
      <c r="B1126" s="658"/>
      <c r="C1126" s="658"/>
      <c r="D1126" s="657" t="s">
        <v>1123</v>
      </c>
      <c r="E1126" s="658">
        <v>2200150</v>
      </c>
      <c r="F1126" s="658" t="s">
        <v>842</v>
      </c>
      <c r="G1126" s="664">
        <v>841.063</v>
      </c>
      <c r="H1126" s="664">
        <v>594</v>
      </c>
      <c r="I1126" s="664">
        <v>594</v>
      </c>
      <c r="J1126" s="664">
        <v>15004.842791</v>
      </c>
      <c r="K1126" s="669">
        <v>16.8403315696922</v>
      </c>
      <c r="L1126" s="276"/>
    </row>
    <row r="1127" s="508" customFormat="true" ht="15.95" customHeight="true" spans="1:12">
      <c r="A1127" s="658">
        <v>2200199</v>
      </c>
      <c r="B1127" s="658"/>
      <c r="C1127" s="658"/>
      <c r="D1127" s="657" t="s">
        <v>1123</v>
      </c>
      <c r="E1127" s="658">
        <v>2200199</v>
      </c>
      <c r="F1127" s="658" t="s">
        <v>1145</v>
      </c>
      <c r="G1127" s="664">
        <v>39734.7010003707</v>
      </c>
      <c r="H1127" s="664">
        <v>44172.5</v>
      </c>
      <c r="I1127" s="664">
        <v>43165</v>
      </c>
      <c r="J1127" s="664">
        <v>12527.84</v>
      </c>
      <c r="K1127" s="669">
        <v>-0.684712865968637</v>
      </c>
      <c r="L1127" s="276"/>
    </row>
    <row r="1128" s="508" customFormat="true" ht="39.95" customHeight="true" spans="1:12">
      <c r="A1128" s="658">
        <v>22005</v>
      </c>
      <c r="B1128" s="658"/>
      <c r="C1128" s="657" t="s">
        <v>1121</v>
      </c>
      <c r="D1128" s="658"/>
      <c r="E1128" s="658">
        <v>22005</v>
      </c>
      <c r="F1128" s="658" t="s">
        <v>1146</v>
      </c>
      <c r="G1128" s="664">
        <v>32937.925376371</v>
      </c>
      <c r="H1128" s="664">
        <v>25545.1272</v>
      </c>
      <c r="I1128" s="664">
        <v>25260</v>
      </c>
      <c r="J1128" s="664">
        <v>22263.222176</v>
      </c>
      <c r="K1128" s="669">
        <v>-0.324085475280991</v>
      </c>
      <c r="L1128" s="276" t="s">
        <v>1147</v>
      </c>
    </row>
    <row r="1129" s="508" customFormat="true" ht="15.95" customHeight="true" spans="1:12">
      <c r="A1129" s="658">
        <v>2200501</v>
      </c>
      <c r="B1129" s="658"/>
      <c r="C1129" s="658"/>
      <c r="D1129" s="657" t="s">
        <v>1148</v>
      </c>
      <c r="E1129" s="658">
        <v>2200501</v>
      </c>
      <c r="F1129" s="658" t="s">
        <v>811</v>
      </c>
      <c r="G1129" s="664">
        <v>0</v>
      </c>
      <c r="H1129" s="664">
        <v>0</v>
      </c>
      <c r="I1129" s="664">
        <v>0</v>
      </c>
      <c r="J1129" s="664">
        <v>0</v>
      </c>
      <c r="K1129" s="669" t="s">
        <v>71</v>
      </c>
      <c r="L1129" s="670"/>
    </row>
    <row r="1130" s="508" customFormat="true" ht="15.95" customHeight="true" spans="1:12">
      <c r="A1130" s="658">
        <v>2200502</v>
      </c>
      <c r="B1130" s="658"/>
      <c r="C1130" s="658"/>
      <c r="D1130" s="657" t="s">
        <v>1148</v>
      </c>
      <c r="E1130" s="658">
        <v>2200502</v>
      </c>
      <c r="F1130" s="658" t="s">
        <v>812</v>
      </c>
      <c r="G1130" s="664">
        <v>0</v>
      </c>
      <c r="H1130" s="664">
        <v>0</v>
      </c>
      <c r="I1130" s="664">
        <v>0</v>
      </c>
      <c r="J1130" s="664">
        <v>0</v>
      </c>
      <c r="K1130" s="669" t="s">
        <v>71</v>
      </c>
      <c r="L1130" s="670"/>
    </row>
    <row r="1131" s="508" customFormat="true" ht="15.95" customHeight="true" spans="1:12">
      <c r="A1131" s="658">
        <v>2200503</v>
      </c>
      <c r="B1131" s="658"/>
      <c r="C1131" s="658"/>
      <c r="D1131" s="657" t="s">
        <v>1148</v>
      </c>
      <c r="E1131" s="658">
        <v>2200503</v>
      </c>
      <c r="F1131" s="658" t="s">
        <v>813</v>
      </c>
      <c r="G1131" s="664">
        <v>0</v>
      </c>
      <c r="H1131" s="664">
        <v>0</v>
      </c>
      <c r="I1131" s="664">
        <v>0</v>
      </c>
      <c r="J1131" s="664">
        <v>0</v>
      </c>
      <c r="K1131" s="669" t="s">
        <v>71</v>
      </c>
      <c r="L1131" s="670"/>
    </row>
    <row r="1132" s="508" customFormat="true" ht="15.95" customHeight="true" spans="1:12">
      <c r="A1132" s="658">
        <v>2200504</v>
      </c>
      <c r="B1132" s="658"/>
      <c r="C1132" s="658"/>
      <c r="D1132" s="657" t="s">
        <v>1148</v>
      </c>
      <c r="E1132" s="658">
        <v>2200504</v>
      </c>
      <c r="F1132" s="658" t="s">
        <v>1149</v>
      </c>
      <c r="G1132" s="664">
        <v>3735.880322</v>
      </c>
      <c r="H1132" s="664">
        <v>3351</v>
      </c>
      <c r="I1132" s="664">
        <v>3351</v>
      </c>
      <c r="J1132" s="664">
        <v>3723.096476</v>
      </c>
      <c r="K1132" s="669">
        <v>-0.00342190993772413</v>
      </c>
      <c r="L1132" s="670"/>
    </row>
    <row r="1133" s="508" customFormat="true" ht="15.95" customHeight="true" spans="1:12">
      <c r="A1133" s="658">
        <v>2200506</v>
      </c>
      <c r="B1133" s="658"/>
      <c r="C1133" s="658"/>
      <c r="D1133" s="657" t="s">
        <v>1148</v>
      </c>
      <c r="E1133" s="658">
        <v>2200506</v>
      </c>
      <c r="F1133" s="658" t="s">
        <v>1150</v>
      </c>
      <c r="G1133" s="664">
        <v>9496.41906787617</v>
      </c>
      <c r="H1133" s="664">
        <v>811</v>
      </c>
      <c r="I1133" s="664">
        <v>811</v>
      </c>
      <c r="J1133" s="664">
        <v>700</v>
      </c>
      <c r="K1133" s="669">
        <v>-0.926288004457605</v>
      </c>
      <c r="L1133" s="276"/>
    </row>
    <row r="1134" s="508" customFormat="true" ht="15.95" customHeight="true" spans="1:12">
      <c r="A1134" s="658">
        <v>2200507</v>
      </c>
      <c r="B1134" s="658"/>
      <c r="C1134" s="658"/>
      <c r="D1134" s="657" t="s">
        <v>1148</v>
      </c>
      <c r="E1134" s="658">
        <v>2200507</v>
      </c>
      <c r="F1134" s="658" t="s">
        <v>1151</v>
      </c>
      <c r="G1134" s="664">
        <v>1812.1118</v>
      </c>
      <c r="H1134" s="664">
        <v>1895</v>
      </c>
      <c r="I1134" s="664">
        <v>1895</v>
      </c>
      <c r="J1134" s="664">
        <v>2283.915</v>
      </c>
      <c r="K1134" s="669">
        <v>0.260360977727754</v>
      </c>
      <c r="L1134" s="276"/>
    </row>
    <row r="1135" s="508" customFormat="true" ht="15.95" customHeight="true" spans="1:12">
      <c r="A1135" s="658">
        <v>2200508</v>
      </c>
      <c r="B1135" s="658"/>
      <c r="C1135" s="658"/>
      <c r="D1135" s="657" t="s">
        <v>1148</v>
      </c>
      <c r="E1135" s="658">
        <v>2200508</v>
      </c>
      <c r="F1135" s="658" t="s">
        <v>1152</v>
      </c>
      <c r="G1135" s="664">
        <v>1581.175014</v>
      </c>
      <c r="H1135" s="664">
        <v>1657</v>
      </c>
      <c r="I1135" s="664">
        <v>1537</v>
      </c>
      <c r="J1135" s="664">
        <v>2285</v>
      </c>
      <c r="K1135" s="669">
        <v>0.445127819354727</v>
      </c>
      <c r="L1135" s="276"/>
    </row>
    <row r="1136" s="508" customFormat="true" ht="15.95" customHeight="true" spans="1:12">
      <c r="A1136" s="658">
        <v>2200509</v>
      </c>
      <c r="B1136" s="658"/>
      <c r="C1136" s="658"/>
      <c r="D1136" s="657" t="s">
        <v>1148</v>
      </c>
      <c r="E1136" s="658">
        <v>2200509</v>
      </c>
      <c r="F1136" s="658" t="s">
        <v>1153</v>
      </c>
      <c r="G1136" s="664">
        <v>4632.69</v>
      </c>
      <c r="H1136" s="664">
        <v>6726</v>
      </c>
      <c r="I1136" s="664">
        <v>6576</v>
      </c>
      <c r="J1136" s="664">
        <v>5750.1528</v>
      </c>
      <c r="K1136" s="669">
        <v>0.241212513679957</v>
      </c>
      <c r="L1136" s="276"/>
    </row>
    <row r="1137" s="508" customFormat="true" ht="15.95" customHeight="true" spans="1:12">
      <c r="A1137" s="658">
        <v>2200510</v>
      </c>
      <c r="B1137" s="658"/>
      <c r="C1137" s="658"/>
      <c r="D1137" s="657" t="s">
        <v>1148</v>
      </c>
      <c r="E1137" s="658">
        <v>2200510</v>
      </c>
      <c r="F1137" s="658" t="s">
        <v>1154</v>
      </c>
      <c r="G1137" s="664">
        <v>2907.2148</v>
      </c>
      <c r="H1137" s="664">
        <v>2837</v>
      </c>
      <c r="I1137" s="664">
        <v>2837</v>
      </c>
      <c r="J1137" s="664">
        <v>2390</v>
      </c>
      <c r="K1137" s="669">
        <v>-0.1779073221559</v>
      </c>
      <c r="L1137" s="670"/>
    </row>
    <row r="1138" s="508" customFormat="true" ht="15.95" customHeight="true" spans="1:12">
      <c r="A1138" s="658">
        <v>2200511</v>
      </c>
      <c r="B1138" s="658"/>
      <c r="C1138" s="658"/>
      <c r="D1138" s="657" t="s">
        <v>1148</v>
      </c>
      <c r="E1138" s="658">
        <v>2200511</v>
      </c>
      <c r="F1138" s="658" t="s">
        <v>1155</v>
      </c>
      <c r="G1138" s="664">
        <v>820.56</v>
      </c>
      <c r="H1138" s="664">
        <v>817</v>
      </c>
      <c r="I1138" s="664">
        <v>817</v>
      </c>
      <c r="J1138" s="664">
        <v>980</v>
      </c>
      <c r="K1138" s="669">
        <v>0.194306327386175</v>
      </c>
      <c r="L1138" s="670"/>
    </row>
    <row r="1139" s="508" customFormat="true" ht="15.95" customHeight="true" spans="1:12">
      <c r="A1139" s="658">
        <v>2200512</v>
      </c>
      <c r="B1139" s="658"/>
      <c r="C1139" s="658"/>
      <c r="D1139" s="657" t="s">
        <v>1148</v>
      </c>
      <c r="E1139" s="658">
        <v>2200512</v>
      </c>
      <c r="F1139" s="658" t="s">
        <v>1156</v>
      </c>
      <c r="G1139" s="664">
        <v>0</v>
      </c>
      <c r="H1139" s="664">
        <v>0</v>
      </c>
      <c r="I1139" s="664">
        <v>0</v>
      </c>
      <c r="J1139" s="664">
        <v>0</v>
      </c>
      <c r="K1139" s="669" t="s">
        <v>71</v>
      </c>
      <c r="L1139" s="670"/>
    </row>
    <row r="1140" s="508" customFormat="true" ht="15.95" customHeight="true" spans="1:12">
      <c r="A1140" s="658">
        <v>2200513</v>
      </c>
      <c r="B1140" s="658"/>
      <c r="C1140" s="658"/>
      <c r="D1140" s="657" t="s">
        <v>1148</v>
      </c>
      <c r="E1140" s="658">
        <v>2200513</v>
      </c>
      <c r="F1140" s="658" t="s">
        <v>1157</v>
      </c>
      <c r="G1140" s="664">
        <v>551.83</v>
      </c>
      <c r="H1140" s="664">
        <v>534</v>
      </c>
      <c r="I1140" s="664">
        <v>534</v>
      </c>
      <c r="J1140" s="664">
        <v>500</v>
      </c>
      <c r="K1140" s="669">
        <v>-0.0939238533606365</v>
      </c>
      <c r="L1140" s="670"/>
    </row>
    <row r="1141" s="508" customFormat="true" ht="15.95" customHeight="true" spans="1:12">
      <c r="A1141" s="658">
        <v>2200514</v>
      </c>
      <c r="B1141" s="658"/>
      <c r="C1141" s="658"/>
      <c r="D1141" s="657" t="s">
        <v>1148</v>
      </c>
      <c r="E1141" s="658">
        <v>2200514</v>
      </c>
      <c r="F1141" s="658" t="s">
        <v>1158</v>
      </c>
      <c r="G1141" s="664">
        <v>0</v>
      </c>
      <c r="H1141" s="664">
        <v>0</v>
      </c>
      <c r="I1141" s="664">
        <v>0</v>
      </c>
      <c r="J1141" s="664">
        <v>0</v>
      </c>
      <c r="K1141" s="669" t="s">
        <v>71</v>
      </c>
      <c r="L1141" s="670"/>
    </row>
    <row r="1142" s="508" customFormat="true" ht="15.95" customHeight="true" spans="1:12">
      <c r="A1142" s="658">
        <v>2200599</v>
      </c>
      <c r="B1142" s="658"/>
      <c r="C1142" s="658"/>
      <c r="D1142" s="657" t="s">
        <v>1148</v>
      </c>
      <c r="E1142" s="658">
        <v>2200599</v>
      </c>
      <c r="F1142" s="658" t="s">
        <v>1159</v>
      </c>
      <c r="G1142" s="664">
        <v>7400.04437249483</v>
      </c>
      <c r="H1142" s="664">
        <v>6917.1272</v>
      </c>
      <c r="I1142" s="664">
        <v>6902</v>
      </c>
      <c r="J1142" s="664">
        <v>3651.0579</v>
      </c>
      <c r="K1142" s="669">
        <v>-0.506616755762899</v>
      </c>
      <c r="L1142" s="276"/>
    </row>
    <row r="1143" s="508" customFormat="true" ht="15.95" customHeight="true" spans="1:12">
      <c r="A1143" s="658">
        <v>22099</v>
      </c>
      <c r="B1143" s="658" t="s">
        <v>220</v>
      </c>
      <c r="C1143" s="657" t="s">
        <v>1121</v>
      </c>
      <c r="D1143" s="658"/>
      <c r="E1143" s="658">
        <v>22099</v>
      </c>
      <c r="F1143" s="658" t="s">
        <v>1160</v>
      </c>
      <c r="G1143" s="664">
        <v>13138.673481</v>
      </c>
      <c r="H1143" s="664">
        <v>2915</v>
      </c>
      <c r="I1143" s="664">
        <v>2915</v>
      </c>
      <c r="J1143" s="664">
        <v>11000</v>
      </c>
      <c r="K1143" s="669">
        <v>-0.162776971670143</v>
      </c>
      <c r="L1143" s="670"/>
    </row>
    <row r="1144" s="508" customFormat="true" ht="15.95" customHeight="true" spans="1:12">
      <c r="A1144" s="671">
        <v>221</v>
      </c>
      <c r="B1144" s="671"/>
      <c r="C1144" s="671"/>
      <c r="D1144" s="671"/>
      <c r="E1144" s="658">
        <v>221</v>
      </c>
      <c r="F1144" s="658" t="s">
        <v>1161</v>
      </c>
      <c r="G1144" s="664">
        <v>674430.997085</v>
      </c>
      <c r="H1144" s="664">
        <v>642129.645</v>
      </c>
      <c r="I1144" s="664">
        <v>639573</v>
      </c>
      <c r="J1144" s="664">
        <v>666701.754775732</v>
      </c>
      <c r="K1144" s="669">
        <v>-0.0114603900809353</v>
      </c>
      <c r="L1144" s="670"/>
    </row>
    <row r="1145" s="508" customFormat="true" ht="71" customHeight="true" spans="1:12">
      <c r="A1145" s="658">
        <v>22101</v>
      </c>
      <c r="B1145" s="658"/>
      <c r="C1145" s="657" t="s">
        <v>1162</v>
      </c>
      <c r="D1145" s="658"/>
      <c r="E1145" s="658">
        <v>22101</v>
      </c>
      <c r="F1145" s="658" t="s">
        <v>1163</v>
      </c>
      <c r="G1145" s="664">
        <v>192693.245081</v>
      </c>
      <c r="H1145" s="664">
        <v>115216.645</v>
      </c>
      <c r="I1145" s="664">
        <v>112660</v>
      </c>
      <c r="J1145" s="664">
        <v>103382.816</v>
      </c>
      <c r="K1145" s="669">
        <v>-0.463485001996088</v>
      </c>
      <c r="L1145" s="276" t="s">
        <v>1164</v>
      </c>
    </row>
    <row r="1146" s="508" customFormat="true" ht="15.95" customHeight="true" spans="1:12">
      <c r="A1146" s="658">
        <v>2210101</v>
      </c>
      <c r="B1146" s="658"/>
      <c r="C1146" s="658"/>
      <c r="D1146" s="657" t="s">
        <v>1165</v>
      </c>
      <c r="E1146" s="658">
        <v>2210101</v>
      </c>
      <c r="F1146" s="658" t="s">
        <v>1166</v>
      </c>
      <c r="G1146" s="664">
        <v>0</v>
      </c>
      <c r="H1146" s="664">
        <v>0</v>
      </c>
      <c r="I1146" s="664">
        <v>0</v>
      </c>
      <c r="J1146" s="664">
        <v>0</v>
      </c>
      <c r="K1146" s="669" t="s">
        <v>71</v>
      </c>
      <c r="L1146" s="670"/>
    </row>
    <row r="1147" s="508" customFormat="true" ht="15.95" customHeight="true" spans="1:12">
      <c r="A1147" s="658">
        <v>2210102</v>
      </c>
      <c r="B1147" s="658"/>
      <c r="C1147" s="658"/>
      <c r="D1147" s="657" t="s">
        <v>1165</v>
      </c>
      <c r="E1147" s="658">
        <v>2210102</v>
      </c>
      <c r="F1147" s="658" t="s">
        <v>1167</v>
      </c>
      <c r="G1147" s="664">
        <v>0</v>
      </c>
      <c r="H1147" s="664">
        <v>0</v>
      </c>
      <c r="I1147" s="664">
        <v>0</v>
      </c>
      <c r="J1147" s="664">
        <v>0</v>
      </c>
      <c r="K1147" s="669" t="s">
        <v>71</v>
      </c>
      <c r="L1147" s="670"/>
    </row>
    <row r="1148" s="508" customFormat="true" ht="15.95" customHeight="true" spans="1:12">
      <c r="A1148" s="658">
        <v>2210103</v>
      </c>
      <c r="B1148" s="658"/>
      <c r="C1148" s="658"/>
      <c r="D1148" s="657" t="s">
        <v>1165</v>
      </c>
      <c r="E1148" s="658">
        <v>2210103</v>
      </c>
      <c r="F1148" s="658" t="s">
        <v>1168</v>
      </c>
      <c r="G1148" s="664">
        <v>0</v>
      </c>
      <c r="H1148" s="664">
        <v>0</v>
      </c>
      <c r="I1148" s="664">
        <v>0</v>
      </c>
      <c r="J1148" s="664">
        <v>0</v>
      </c>
      <c r="K1148" s="669" t="s">
        <v>71</v>
      </c>
      <c r="L1148" s="670"/>
    </row>
    <row r="1149" s="508" customFormat="true" ht="15.95" customHeight="true" spans="1:12">
      <c r="A1149" s="658">
        <v>2210104</v>
      </c>
      <c r="B1149" s="658"/>
      <c r="C1149" s="658"/>
      <c r="D1149" s="657" t="s">
        <v>1165</v>
      </c>
      <c r="E1149" s="658">
        <v>2210104</v>
      </c>
      <c r="F1149" s="658" t="s">
        <v>1169</v>
      </c>
      <c r="G1149" s="664">
        <v>0</v>
      </c>
      <c r="H1149" s="664">
        <v>0</v>
      </c>
      <c r="I1149" s="664">
        <v>0</v>
      </c>
      <c r="J1149" s="664">
        <v>0</v>
      </c>
      <c r="K1149" s="669" t="s">
        <v>71</v>
      </c>
      <c r="L1149" s="670"/>
    </row>
    <row r="1150" s="508" customFormat="true" ht="15.95" customHeight="true" spans="1:12">
      <c r="A1150" s="658">
        <v>2210105</v>
      </c>
      <c r="B1150" s="658"/>
      <c r="C1150" s="658"/>
      <c r="D1150" s="657" t="s">
        <v>1165</v>
      </c>
      <c r="E1150" s="658">
        <v>2210105</v>
      </c>
      <c r="F1150" s="658" t="s">
        <v>1170</v>
      </c>
      <c r="G1150" s="664">
        <v>0</v>
      </c>
      <c r="H1150" s="664">
        <v>0</v>
      </c>
      <c r="I1150" s="664">
        <v>0</v>
      </c>
      <c r="J1150" s="664">
        <v>0</v>
      </c>
      <c r="K1150" s="669" t="s">
        <v>71</v>
      </c>
      <c r="L1150" s="670"/>
    </row>
    <row r="1151" s="508" customFormat="true" ht="15.95" customHeight="true" spans="1:12">
      <c r="A1151" s="658">
        <v>2210106</v>
      </c>
      <c r="B1151" s="658"/>
      <c r="C1151" s="658"/>
      <c r="D1151" s="657" t="s">
        <v>1165</v>
      </c>
      <c r="E1151" s="658">
        <v>2210106</v>
      </c>
      <c r="F1151" s="658" t="s">
        <v>1171</v>
      </c>
      <c r="G1151" s="664">
        <v>0</v>
      </c>
      <c r="H1151" s="664">
        <v>0</v>
      </c>
      <c r="I1151" s="664">
        <v>0</v>
      </c>
      <c r="J1151" s="664">
        <v>0</v>
      </c>
      <c r="K1151" s="669" t="s">
        <v>71</v>
      </c>
      <c r="L1151" s="670"/>
    </row>
    <row r="1152" s="508" customFormat="true" ht="15.95" customHeight="true" spans="1:12">
      <c r="A1152" s="658">
        <v>2210107</v>
      </c>
      <c r="B1152" s="658"/>
      <c r="C1152" s="658"/>
      <c r="D1152" s="657" t="s">
        <v>1165</v>
      </c>
      <c r="E1152" s="658">
        <v>2210107</v>
      </c>
      <c r="F1152" s="658" t="s">
        <v>1172</v>
      </c>
      <c r="G1152" s="664">
        <v>0</v>
      </c>
      <c r="H1152" s="664">
        <v>0</v>
      </c>
      <c r="I1152" s="664">
        <v>0</v>
      </c>
      <c r="J1152" s="664">
        <v>0</v>
      </c>
      <c r="K1152" s="669" t="s">
        <v>71</v>
      </c>
      <c r="L1152" s="670"/>
    </row>
    <row r="1153" s="508" customFormat="true" ht="15.95" customHeight="true" spans="1:12">
      <c r="A1153" s="658">
        <v>2210108</v>
      </c>
      <c r="B1153" s="658"/>
      <c r="C1153" s="658"/>
      <c r="D1153" s="657" t="s">
        <v>1165</v>
      </c>
      <c r="E1153" s="658">
        <v>2210108</v>
      </c>
      <c r="F1153" s="658" t="s">
        <v>1173</v>
      </c>
      <c r="G1153" s="664">
        <v>0</v>
      </c>
      <c r="H1153" s="664">
        <v>98</v>
      </c>
      <c r="I1153" s="664">
        <v>98</v>
      </c>
      <c r="J1153" s="664">
        <v>377.4</v>
      </c>
      <c r="K1153" s="669" t="s">
        <v>71</v>
      </c>
      <c r="L1153" s="670"/>
    </row>
    <row r="1154" s="508" customFormat="true" ht="15.95" customHeight="true" spans="1:12">
      <c r="A1154" s="658">
        <v>2210109</v>
      </c>
      <c r="B1154" s="658"/>
      <c r="C1154" s="658"/>
      <c r="D1154" s="657" t="s">
        <v>1165</v>
      </c>
      <c r="E1154" s="658">
        <v>2210109</v>
      </c>
      <c r="F1154" s="658" t="s">
        <v>1174</v>
      </c>
      <c r="G1154" s="664">
        <v>189392.6011</v>
      </c>
      <c r="H1154" s="664">
        <v>113787.645</v>
      </c>
      <c r="I1154" s="664">
        <v>111231</v>
      </c>
      <c r="J1154" s="664">
        <v>86936.416</v>
      </c>
      <c r="K1154" s="669">
        <v>-0.54097247994341</v>
      </c>
      <c r="L1154" s="276"/>
    </row>
    <row r="1155" s="508" customFormat="true" ht="15.95" customHeight="true" spans="1:12">
      <c r="A1155" s="658">
        <v>2210199</v>
      </c>
      <c r="B1155" s="658"/>
      <c r="C1155" s="658"/>
      <c r="D1155" s="657" t="s">
        <v>1165</v>
      </c>
      <c r="E1155" s="658">
        <v>2210199</v>
      </c>
      <c r="F1155" s="658" t="s">
        <v>1175</v>
      </c>
      <c r="G1155" s="664">
        <v>3300.643981</v>
      </c>
      <c r="H1155" s="664">
        <v>1331</v>
      </c>
      <c r="I1155" s="664">
        <v>1331</v>
      </c>
      <c r="J1155" s="664">
        <v>16069</v>
      </c>
      <c r="K1155" s="669">
        <v>3.86844388322413</v>
      </c>
      <c r="L1155" s="276"/>
    </row>
    <row r="1156" s="508" customFormat="true" ht="15.95" customHeight="true" spans="1:12">
      <c r="A1156" s="658">
        <v>22102</v>
      </c>
      <c r="B1156" s="658"/>
      <c r="C1156" s="657" t="s">
        <v>1162</v>
      </c>
      <c r="D1156" s="658"/>
      <c r="E1156" s="658">
        <v>22102</v>
      </c>
      <c r="F1156" s="658" t="s">
        <v>1176</v>
      </c>
      <c r="G1156" s="664">
        <v>448290.840193</v>
      </c>
      <c r="H1156" s="664">
        <v>492719</v>
      </c>
      <c r="I1156" s="664">
        <v>492719</v>
      </c>
      <c r="J1156" s="664">
        <v>526542.929134</v>
      </c>
      <c r="K1156" s="669">
        <v>0.174556519841696</v>
      </c>
      <c r="L1156" s="670"/>
    </row>
    <row r="1157" s="508" customFormat="true" ht="15.95" customHeight="true" spans="1:12">
      <c r="A1157" s="658">
        <v>2210201</v>
      </c>
      <c r="B1157" s="658"/>
      <c r="C1157" s="658"/>
      <c r="D1157" s="657" t="s">
        <v>1177</v>
      </c>
      <c r="E1157" s="658">
        <v>2210201</v>
      </c>
      <c r="F1157" s="658" t="s">
        <v>1178</v>
      </c>
      <c r="G1157" s="664">
        <v>162680.171134</v>
      </c>
      <c r="H1157" s="664">
        <v>181317</v>
      </c>
      <c r="I1157" s="664">
        <v>181317</v>
      </c>
      <c r="J1157" s="664">
        <v>192974.84696</v>
      </c>
      <c r="K1157" s="669">
        <v>0.186222301186579</v>
      </c>
      <c r="L1157" s="670"/>
    </row>
    <row r="1158" s="508" customFormat="true" ht="15.95" customHeight="true" spans="1:12">
      <c r="A1158" s="658">
        <v>2210202</v>
      </c>
      <c r="B1158" s="658"/>
      <c r="C1158" s="658"/>
      <c r="D1158" s="657" t="s">
        <v>1177</v>
      </c>
      <c r="E1158" s="658">
        <v>2210202</v>
      </c>
      <c r="F1158" s="658" t="s">
        <v>1179</v>
      </c>
      <c r="G1158" s="664">
        <v>0</v>
      </c>
      <c r="H1158" s="664">
        <v>0</v>
      </c>
      <c r="I1158" s="664">
        <v>0</v>
      </c>
      <c r="J1158" s="664">
        <v>0</v>
      </c>
      <c r="K1158" s="669" t="s">
        <v>71</v>
      </c>
      <c r="L1158" s="670"/>
    </row>
    <row r="1159" s="508" customFormat="true" ht="15.95" customHeight="true" spans="1:12">
      <c r="A1159" s="658">
        <v>2210203</v>
      </c>
      <c r="B1159" s="658"/>
      <c r="C1159" s="658"/>
      <c r="D1159" s="657" t="s">
        <v>1177</v>
      </c>
      <c r="E1159" s="658">
        <v>2210203</v>
      </c>
      <c r="F1159" s="658" t="s">
        <v>1180</v>
      </c>
      <c r="G1159" s="664">
        <v>285610.669059</v>
      </c>
      <c r="H1159" s="664">
        <v>311402</v>
      </c>
      <c r="I1159" s="664">
        <v>311402</v>
      </c>
      <c r="J1159" s="664">
        <v>333568.082174</v>
      </c>
      <c r="K1159" s="669">
        <v>0.167911840524043</v>
      </c>
      <c r="L1159" s="670"/>
    </row>
    <row r="1160" s="508" customFormat="true" ht="15.95" customHeight="true" spans="1:12">
      <c r="A1160" s="658">
        <v>22103</v>
      </c>
      <c r="B1160" s="658"/>
      <c r="C1160" s="657" t="s">
        <v>1162</v>
      </c>
      <c r="D1160" s="658"/>
      <c r="E1160" s="658">
        <v>22103</v>
      </c>
      <c r="F1160" s="658" t="s">
        <v>1181</v>
      </c>
      <c r="G1160" s="664">
        <v>33446.911811</v>
      </c>
      <c r="H1160" s="664">
        <v>34194</v>
      </c>
      <c r="I1160" s="664">
        <v>34194</v>
      </c>
      <c r="J1160" s="664">
        <v>36776.0096417318</v>
      </c>
      <c r="K1160" s="669">
        <v>0.0995337880383004</v>
      </c>
      <c r="L1160" s="670"/>
    </row>
    <row r="1161" s="508" customFormat="true" ht="15.95" customHeight="true" spans="1:12">
      <c r="A1161" s="658">
        <v>2210301</v>
      </c>
      <c r="B1161" s="658"/>
      <c r="C1161" s="658"/>
      <c r="D1161" s="657" t="s">
        <v>1182</v>
      </c>
      <c r="E1161" s="658">
        <v>2210301</v>
      </c>
      <c r="F1161" s="658" t="s">
        <v>1183</v>
      </c>
      <c r="G1161" s="664">
        <v>0</v>
      </c>
      <c r="H1161" s="664">
        <v>0</v>
      </c>
      <c r="I1161" s="664">
        <v>0</v>
      </c>
      <c r="J1161" s="664">
        <v>0</v>
      </c>
      <c r="K1161" s="669" t="s">
        <v>71</v>
      </c>
      <c r="L1161" s="670"/>
    </row>
    <row r="1162" s="508" customFormat="true" ht="15.95" customHeight="true" spans="1:12">
      <c r="A1162" s="658">
        <v>2210302</v>
      </c>
      <c r="B1162" s="658"/>
      <c r="C1162" s="658"/>
      <c r="D1162" s="657" t="s">
        <v>1182</v>
      </c>
      <c r="E1162" s="658">
        <v>2210302</v>
      </c>
      <c r="F1162" s="658" t="s">
        <v>1184</v>
      </c>
      <c r="G1162" s="664">
        <v>10214.571017</v>
      </c>
      <c r="H1162" s="664">
        <v>11077</v>
      </c>
      <c r="I1162" s="664">
        <v>11077</v>
      </c>
      <c r="J1162" s="664">
        <v>14996.1986697318</v>
      </c>
      <c r="K1162" s="669">
        <v>0.468118303233076</v>
      </c>
      <c r="L1162" s="276"/>
    </row>
    <row r="1163" s="508" customFormat="true" ht="15.95" customHeight="true" spans="1:12">
      <c r="A1163" s="658">
        <v>2210399</v>
      </c>
      <c r="B1163" s="658"/>
      <c r="C1163" s="658"/>
      <c r="D1163" s="657" t="s">
        <v>1182</v>
      </c>
      <c r="E1163" s="658">
        <v>2210399</v>
      </c>
      <c r="F1163" s="658" t="s">
        <v>1185</v>
      </c>
      <c r="G1163" s="664">
        <v>23232.340794</v>
      </c>
      <c r="H1163" s="664">
        <v>23117</v>
      </c>
      <c r="I1163" s="664">
        <v>23117</v>
      </c>
      <c r="J1163" s="664">
        <v>21779.810972</v>
      </c>
      <c r="K1163" s="669">
        <v>-0.0625218885552476</v>
      </c>
      <c r="L1163" s="670"/>
    </row>
    <row r="1164" s="508" customFormat="true" ht="15.95" customHeight="true" spans="1:12">
      <c r="A1164" s="671">
        <v>222</v>
      </c>
      <c r="B1164" s="671"/>
      <c r="C1164" s="671"/>
      <c r="D1164" s="671"/>
      <c r="E1164" s="658">
        <v>222</v>
      </c>
      <c r="F1164" s="658" t="s">
        <v>1186</v>
      </c>
      <c r="G1164" s="664">
        <v>114841.4</v>
      </c>
      <c r="H1164" s="664">
        <v>83647.95</v>
      </c>
      <c r="I1164" s="664">
        <v>83430</v>
      </c>
      <c r="J1164" s="664">
        <v>115260.89</v>
      </c>
      <c r="K1164" s="669">
        <v>0.00365277678607197</v>
      </c>
      <c r="L1164" s="670"/>
    </row>
    <row r="1165" s="508" customFormat="true" ht="15.95" customHeight="true" spans="1:12">
      <c r="A1165" s="658">
        <v>22201</v>
      </c>
      <c r="B1165" s="658"/>
      <c r="C1165" s="657" t="s">
        <v>1187</v>
      </c>
      <c r="D1165" s="658"/>
      <c r="E1165" s="658">
        <v>22201</v>
      </c>
      <c r="F1165" s="658" t="s">
        <v>1188</v>
      </c>
      <c r="G1165" s="664">
        <v>566</v>
      </c>
      <c r="H1165" s="664">
        <v>566</v>
      </c>
      <c r="I1165" s="664">
        <v>566</v>
      </c>
      <c r="J1165" s="664">
        <v>0</v>
      </c>
      <c r="K1165" s="669">
        <v>-1</v>
      </c>
      <c r="L1165" s="276"/>
    </row>
    <row r="1166" s="508" customFormat="true" ht="15.95" customHeight="true" spans="1:12">
      <c r="A1166" s="658">
        <v>2220101</v>
      </c>
      <c r="B1166" s="658"/>
      <c r="C1166" s="658"/>
      <c r="D1166" s="657" t="s">
        <v>1189</v>
      </c>
      <c r="E1166" s="658">
        <v>2220101</v>
      </c>
      <c r="F1166" s="658" t="s">
        <v>811</v>
      </c>
      <c r="G1166" s="664">
        <v>0</v>
      </c>
      <c r="H1166" s="664">
        <v>0</v>
      </c>
      <c r="I1166" s="664">
        <v>0</v>
      </c>
      <c r="J1166" s="664">
        <v>0</v>
      </c>
      <c r="K1166" s="669" t="s">
        <v>71</v>
      </c>
      <c r="L1166" s="670"/>
    </row>
    <row r="1167" s="508" customFormat="true" ht="15.95" customHeight="true" spans="1:12">
      <c r="A1167" s="658">
        <v>2220102</v>
      </c>
      <c r="B1167" s="658"/>
      <c r="C1167" s="658"/>
      <c r="D1167" s="657" t="s">
        <v>1189</v>
      </c>
      <c r="E1167" s="658">
        <v>2220102</v>
      </c>
      <c r="F1167" s="658" t="s">
        <v>812</v>
      </c>
      <c r="G1167" s="664">
        <v>0</v>
      </c>
      <c r="H1167" s="664">
        <v>0</v>
      </c>
      <c r="I1167" s="664">
        <v>0</v>
      </c>
      <c r="J1167" s="664">
        <v>0</v>
      </c>
      <c r="K1167" s="669" t="s">
        <v>71</v>
      </c>
      <c r="L1167" s="670"/>
    </row>
    <row r="1168" s="508" customFormat="true" ht="15.95" customHeight="true" spans="1:12">
      <c r="A1168" s="658">
        <v>2220103</v>
      </c>
      <c r="B1168" s="658"/>
      <c r="C1168" s="658"/>
      <c r="D1168" s="657" t="s">
        <v>1189</v>
      </c>
      <c r="E1168" s="658">
        <v>2220103</v>
      </c>
      <c r="F1168" s="658" t="s">
        <v>813</v>
      </c>
      <c r="G1168" s="664">
        <v>0</v>
      </c>
      <c r="H1168" s="664">
        <v>0</v>
      </c>
      <c r="I1168" s="664">
        <v>0</v>
      </c>
      <c r="J1168" s="664">
        <v>0</v>
      </c>
      <c r="K1168" s="669" t="s">
        <v>71</v>
      </c>
      <c r="L1168" s="670"/>
    </row>
    <row r="1169" s="508" customFormat="true" ht="15.95" customHeight="true" spans="1:12">
      <c r="A1169" s="658">
        <v>2220104</v>
      </c>
      <c r="B1169" s="658"/>
      <c r="C1169" s="658"/>
      <c r="D1169" s="657" t="s">
        <v>1189</v>
      </c>
      <c r="E1169" s="658">
        <v>2220104</v>
      </c>
      <c r="F1169" s="658" t="s">
        <v>1190</v>
      </c>
      <c r="G1169" s="664">
        <v>0</v>
      </c>
      <c r="H1169" s="664">
        <v>0</v>
      </c>
      <c r="I1169" s="664">
        <v>0</v>
      </c>
      <c r="J1169" s="664">
        <v>0</v>
      </c>
      <c r="K1169" s="669" t="s">
        <v>71</v>
      </c>
      <c r="L1169" s="670"/>
    </row>
    <row r="1170" s="508" customFormat="true" ht="15.95" customHeight="true" spans="1:12">
      <c r="A1170" s="658">
        <v>2220105</v>
      </c>
      <c r="B1170" s="658"/>
      <c r="C1170" s="658"/>
      <c r="D1170" s="657" t="s">
        <v>1189</v>
      </c>
      <c r="E1170" s="658">
        <v>2220105</v>
      </c>
      <c r="F1170" s="658" t="s">
        <v>1191</v>
      </c>
      <c r="G1170" s="664">
        <v>0</v>
      </c>
      <c r="H1170" s="664">
        <v>0</v>
      </c>
      <c r="I1170" s="664">
        <v>0</v>
      </c>
      <c r="J1170" s="664">
        <v>0</v>
      </c>
      <c r="K1170" s="669" t="s">
        <v>71</v>
      </c>
      <c r="L1170" s="670"/>
    </row>
    <row r="1171" s="508" customFormat="true" ht="15.95" customHeight="true" spans="1:12">
      <c r="A1171" s="658">
        <v>2220106</v>
      </c>
      <c r="B1171" s="658"/>
      <c r="C1171" s="658"/>
      <c r="D1171" s="657" t="s">
        <v>1189</v>
      </c>
      <c r="E1171" s="658">
        <v>2220106</v>
      </c>
      <c r="F1171" s="658" t="s">
        <v>1192</v>
      </c>
      <c r="G1171" s="664">
        <v>0</v>
      </c>
      <c r="H1171" s="664">
        <v>0</v>
      </c>
      <c r="I1171" s="664">
        <v>0</v>
      </c>
      <c r="J1171" s="664">
        <v>0</v>
      </c>
      <c r="K1171" s="669" t="s">
        <v>71</v>
      </c>
      <c r="L1171" s="670"/>
    </row>
    <row r="1172" s="508" customFormat="true" ht="15.95" customHeight="true" spans="1:12">
      <c r="A1172" s="658">
        <v>2220107</v>
      </c>
      <c r="B1172" s="658"/>
      <c r="C1172" s="658"/>
      <c r="D1172" s="657" t="s">
        <v>1189</v>
      </c>
      <c r="E1172" s="658">
        <v>2220107</v>
      </c>
      <c r="F1172" s="658" t="s">
        <v>1193</v>
      </c>
      <c r="G1172" s="664">
        <v>0</v>
      </c>
      <c r="H1172" s="664">
        <v>0</v>
      </c>
      <c r="I1172" s="664">
        <v>0</v>
      </c>
      <c r="J1172" s="664">
        <v>0</v>
      </c>
      <c r="K1172" s="669" t="s">
        <v>71</v>
      </c>
      <c r="L1172" s="670"/>
    </row>
    <row r="1173" s="508" customFormat="true" ht="15.95" customHeight="true" spans="1:12">
      <c r="A1173" s="658">
        <v>2220112</v>
      </c>
      <c r="B1173" s="658"/>
      <c r="C1173" s="658"/>
      <c r="D1173" s="657" t="s">
        <v>1189</v>
      </c>
      <c r="E1173" s="658">
        <v>2220112</v>
      </c>
      <c r="F1173" s="658" t="s">
        <v>1194</v>
      </c>
      <c r="G1173" s="664">
        <v>0</v>
      </c>
      <c r="H1173" s="664">
        <v>0</v>
      </c>
      <c r="I1173" s="664">
        <v>0</v>
      </c>
      <c r="J1173" s="664">
        <v>0</v>
      </c>
      <c r="K1173" s="669" t="s">
        <v>71</v>
      </c>
      <c r="L1173" s="670"/>
    </row>
    <row r="1174" s="508" customFormat="true" ht="15.95" customHeight="true" spans="1:12">
      <c r="A1174" s="658">
        <v>2220113</v>
      </c>
      <c r="B1174" s="658"/>
      <c r="C1174" s="658"/>
      <c r="D1174" s="657" t="s">
        <v>1189</v>
      </c>
      <c r="E1174" s="658">
        <v>2220113</v>
      </c>
      <c r="F1174" s="658" t="s">
        <v>1195</v>
      </c>
      <c r="G1174" s="664">
        <v>0</v>
      </c>
      <c r="H1174" s="664">
        <v>0</v>
      </c>
      <c r="I1174" s="664">
        <v>0</v>
      </c>
      <c r="J1174" s="664">
        <v>0</v>
      </c>
      <c r="K1174" s="669" t="s">
        <v>71</v>
      </c>
      <c r="L1174" s="670"/>
    </row>
    <row r="1175" s="508" customFormat="true" ht="15.95" customHeight="true" spans="1:12">
      <c r="A1175" s="658">
        <v>2220114</v>
      </c>
      <c r="B1175" s="658"/>
      <c r="C1175" s="658"/>
      <c r="D1175" s="657" t="s">
        <v>1189</v>
      </c>
      <c r="E1175" s="658">
        <v>2220114</v>
      </c>
      <c r="F1175" s="658" t="s">
        <v>1196</v>
      </c>
      <c r="G1175" s="664">
        <v>0</v>
      </c>
      <c r="H1175" s="664">
        <v>0</v>
      </c>
      <c r="I1175" s="664">
        <v>0</v>
      </c>
      <c r="J1175" s="664">
        <v>0</v>
      </c>
      <c r="K1175" s="669" t="s">
        <v>71</v>
      </c>
      <c r="L1175" s="670"/>
    </row>
    <row r="1176" s="508" customFormat="true" ht="15.95" customHeight="true" spans="1:12">
      <c r="A1176" s="658">
        <v>2220115</v>
      </c>
      <c r="B1176" s="658"/>
      <c r="C1176" s="658"/>
      <c r="D1176" s="657" t="s">
        <v>1189</v>
      </c>
      <c r="E1176" s="658">
        <v>2220115</v>
      </c>
      <c r="F1176" s="658" t="s">
        <v>1197</v>
      </c>
      <c r="G1176" s="664">
        <v>0</v>
      </c>
      <c r="H1176" s="664">
        <v>0</v>
      </c>
      <c r="I1176" s="664">
        <v>0</v>
      </c>
      <c r="J1176" s="664">
        <v>0</v>
      </c>
      <c r="K1176" s="669" t="s">
        <v>71</v>
      </c>
      <c r="L1176" s="670"/>
    </row>
    <row r="1177" s="508" customFormat="true" ht="15.95" customHeight="true" spans="1:12">
      <c r="A1177" s="658">
        <v>2220118</v>
      </c>
      <c r="B1177" s="658"/>
      <c r="C1177" s="658"/>
      <c r="D1177" s="657" t="s">
        <v>1189</v>
      </c>
      <c r="E1177" s="658">
        <v>2220118</v>
      </c>
      <c r="F1177" s="658" t="s">
        <v>1198</v>
      </c>
      <c r="G1177" s="664">
        <v>0</v>
      </c>
      <c r="H1177" s="664">
        <v>0</v>
      </c>
      <c r="I1177" s="664">
        <v>0</v>
      </c>
      <c r="J1177" s="664">
        <v>0</v>
      </c>
      <c r="K1177" s="669" t="s">
        <v>71</v>
      </c>
      <c r="L1177" s="670"/>
    </row>
    <row r="1178" s="508" customFormat="true" ht="15.95" customHeight="true" spans="1:12">
      <c r="A1178" s="658">
        <v>2220119</v>
      </c>
      <c r="B1178" s="658"/>
      <c r="C1178" s="658"/>
      <c r="D1178" s="657" t="s">
        <v>1189</v>
      </c>
      <c r="E1178" s="658">
        <v>2220119</v>
      </c>
      <c r="F1178" s="658" t="s">
        <v>1199</v>
      </c>
      <c r="G1178" s="664">
        <v>0</v>
      </c>
      <c r="H1178" s="664">
        <v>0</v>
      </c>
      <c r="I1178" s="664">
        <v>0</v>
      </c>
      <c r="J1178" s="664">
        <v>0</v>
      </c>
      <c r="K1178" s="669" t="s">
        <v>71</v>
      </c>
      <c r="L1178" s="670"/>
    </row>
    <row r="1179" s="508" customFormat="true" ht="15.95" customHeight="true" spans="1:12">
      <c r="A1179" s="658">
        <v>2220120</v>
      </c>
      <c r="B1179" s="658"/>
      <c r="C1179" s="658"/>
      <c r="D1179" s="657" t="s">
        <v>1189</v>
      </c>
      <c r="E1179" s="658">
        <v>2220120</v>
      </c>
      <c r="F1179" s="658" t="s">
        <v>1200</v>
      </c>
      <c r="G1179" s="664">
        <v>0</v>
      </c>
      <c r="H1179" s="664">
        <v>0</v>
      </c>
      <c r="I1179" s="664">
        <v>0</v>
      </c>
      <c r="J1179" s="664">
        <v>0</v>
      </c>
      <c r="K1179" s="669" t="s">
        <v>71</v>
      </c>
      <c r="L1179" s="670"/>
    </row>
    <row r="1180" s="508" customFormat="true" ht="15.95" customHeight="true" spans="1:12">
      <c r="A1180" s="658">
        <v>2220121</v>
      </c>
      <c r="B1180" s="658"/>
      <c r="C1180" s="658"/>
      <c r="D1180" s="657" t="s">
        <v>1189</v>
      </c>
      <c r="E1180" s="658">
        <v>2220121</v>
      </c>
      <c r="F1180" s="658" t="s">
        <v>1201</v>
      </c>
      <c r="G1180" s="664">
        <v>0</v>
      </c>
      <c r="H1180" s="664">
        <v>0</v>
      </c>
      <c r="I1180" s="664">
        <v>0</v>
      </c>
      <c r="J1180" s="664">
        <v>0</v>
      </c>
      <c r="K1180" s="669" t="s">
        <v>71</v>
      </c>
      <c r="L1180" s="670"/>
    </row>
    <row r="1181" s="508" customFormat="true" ht="15.95" customHeight="true" spans="1:12">
      <c r="A1181" s="658">
        <v>2220150</v>
      </c>
      <c r="B1181" s="658"/>
      <c r="C1181" s="658"/>
      <c r="D1181" s="657" t="s">
        <v>1189</v>
      </c>
      <c r="E1181" s="658">
        <v>2220150</v>
      </c>
      <c r="F1181" s="658" t="s">
        <v>842</v>
      </c>
      <c r="G1181" s="664">
        <v>0</v>
      </c>
      <c r="H1181" s="664">
        <v>0</v>
      </c>
      <c r="I1181" s="664">
        <v>0</v>
      </c>
      <c r="J1181" s="664">
        <v>0</v>
      </c>
      <c r="K1181" s="669" t="s">
        <v>71</v>
      </c>
      <c r="L1181" s="670"/>
    </row>
    <row r="1182" s="508" customFormat="true" ht="15.95" customHeight="true" spans="1:12">
      <c r="A1182" s="658">
        <v>2220199</v>
      </c>
      <c r="B1182" s="658"/>
      <c r="C1182" s="658"/>
      <c r="D1182" s="657" t="s">
        <v>1189</v>
      </c>
      <c r="E1182" s="658">
        <v>2220199</v>
      </c>
      <c r="F1182" s="658" t="s">
        <v>1202</v>
      </c>
      <c r="G1182" s="664">
        <v>566</v>
      </c>
      <c r="H1182" s="664">
        <v>566</v>
      </c>
      <c r="I1182" s="664">
        <v>566</v>
      </c>
      <c r="J1182" s="664">
        <v>0</v>
      </c>
      <c r="K1182" s="669">
        <v>-1</v>
      </c>
      <c r="L1182" s="276"/>
    </row>
    <row r="1183" s="508" customFormat="true" ht="15.95" customHeight="true" spans="1:12">
      <c r="A1183" s="658">
        <v>22203</v>
      </c>
      <c r="B1183" s="658"/>
      <c r="C1183" s="657" t="s">
        <v>1187</v>
      </c>
      <c r="D1183" s="658"/>
      <c r="E1183" s="658">
        <v>22203</v>
      </c>
      <c r="F1183" s="658" t="s">
        <v>1203</v>
      </c>
      <c r="G1183" s="664">
        <v>0</v>
      </c>
      <c r="H1183" s="664">
        <v>0</v>
      </c>
      <c r="I1183" s="664">
        <v>0</v>
      </c>
      <c r="J1183" s="664">
        <v>0</v>
      </c>
      <c r="K1183" s="669" t="s">
        <v>71</v>
      </c>
      <c r="L1183" s="670"/>
    </row>
    <row r="1184" s="508" customFormat="true" ht="15.95" customHeight="true" spans="1:12">
      <c r="A1184" s="658">
        <v>2220301</v>
      </c>
      <c r="B1184" s="658"/>
      <c r="C1184" s="658"/>
      <c r="D1184" s="657" t="s">
        <v>1204</v>
      </c>
      <c r="E1184" s="658">
        <v>2220301</v>
      </c>
      <c r="F1184" s="658" t="s">
        <v>1205</v>
      </c>
      <c r="G1184" s="664">
        <v>0</v>
      </c>
      <c r="H1184" s="664">
        <v>0</v>
      </c>
      <c r="I1184" s="664">
        <v>0</v>
      </c>
      <c r="J1184" s="664">
        <v>0</v>
      </c>
      <c r="K1184" s="669" t="s">
        <v>71</v>
      </c>
      <c r="L1184" s="670"/>
    </row>
    <row r="1185" s="508" customFormat="true" ht="15.95" customHeight="true" spans="1:12">
      <c r="A1185" s="658">
        <v>2220303</v>
      </c>
      <c r="B1185" s="658"/>
      <c r="C1185" s="658"/>
      <c r="D1185" s="657" t="s">
        <v>1204</v>
      </c>
      <c r="E1185" s="658">
        <v>2220303</v>
      </c>
      <c r="F1185" s="658" t="s">
        <v>1206</v>
      </c>
      <c r="G1185" s="664">
        <v>0</v>
      </c>
      <c r="H1185" s="664">
        <v>0</v>
      </c>
      <c r="I1185" s="664">
        <v>0</v>
      </c>
      <c r="J1185" s="664">
        <v>0</v>
      </c>
      <c r="K1185" s="669" t="s">
        <v>71</v>
      </c>
      <c r="L1185" s="670"/>
    </row>
    <row r="1186" s="508" customFormat="true" ht="15.95" customHeight="true" spans="1:12">
      <c r="A1186" s="658">
        <v>2220304</v>
      </c>
      <c r="B1186" s="658"/>
      <c r="C1186" s="658"/>
      <c r="D1186" s="657" t="s">
        <v>1204</v>
      </c>
      <c r="E1186" s="658">
        <v>2220304</v>
      </c>
      <c r="F1186" s="658" t="s">
        <v>1207</v>
      </c>
      <c r="G1186" s="664">
        <v>0</v>
      </c>
      <c r="H1186" s="664">
        <v>0</v>
      </c>
      <c r="I1186" s="664">
        <v>0</v>
      </c>
      <c r="J1186" s="664">
        <v>0</v>
      </c>
      <c r="K1186" s="669" t="s">
        <v>71</v>
      </c>
      <c r="L1186" s="670"/>
    </row>
    <row r="1187" s="508" customFormat="true" ht="15.95" customHeight="true" spans="1:12">
      <c r="A1187" s="658">
        <v>2220305</v>
      </c>
      <c r="B1187" s="658"/>
      <c r="C1187" s="658"/>
      <c r="D1187" s="657" t="s">
        <v>1204</v>
      </c>
      <c r="E1187" s="658">
        <v>2220305</v>
      </c>
      <c r="F1187" s="658" t="s">
        <v>1208</v>
      </c>
      <c r="G1187" s="664">
        <v>0</v>
      </c>
      <c r="H1187" s="664">
        <v>0</v>
      </c>
      <c r="I1187" s="664">
        <v>0</v>
      </c>
      <c r="J1187" s="664">
        <v>0</v>
      </c>
      <c r="K1187" s="669" t="s">
        <v>71</v>
      </c>
      <c r="L1187" s="670"/>
    </row>
    <row r="1188" s="508" customFormat="true" ht="15.95" customHeight="true" spans="1:12">
      <c r="A1188" s="658">
        <v>2220399</v>
      </c>
      <c r="B1188" s="658"/>
      <c r="C1188" s="658"/>
      <c r="D1188" s="657" t="s">
        <v>1204</v>
      </c>
      <c r="E1188" s="658">
        <v>2220399</v>
      </c>
      <c r="F1188" s="658" t="s">
        <v>1209</v>
      </c>
      <c r="G1188" s="664">
        <v>0</v>
      </c>
      <c r="H1188" s="664">
        <v>0</v>
      </c>
      <c r="I1188" s="664">
        <v>0</v>
      </c>
      <c r="J1188" s="664">
        <v>0</v>
      </c>
      <c r="K1188" s="669" t="s">
        <v>71</v>
      </c>
      <c r="L1188" s="670"/>
    </row>
    <row r="1189" s="508" customFormat="true" ht="15.95" customHeight="true" spans="1:12">
      <c r="A1189" s="658">
        <v>22204</v>
      </c>
      <c r="B1189" s="658"/>
      <c r="C1189" s="657" t="s">
        <v>1187</v>
      </c>
      <c r="D1189" s="658"/>
      <c r="E1189" s="658">
        <v>22204</v>
      </c>
      <c r="F1189" s="658" t="s">
        <v>1210</v>
      </c>
      <c r="G1189" s="664">
        <v>113613.4</v>
      </c>
      <c r="H1189" s="664">
        <v>82442</v>
      </c>
      <c r="I1189" s="664">
        <v>82442</v>
      </c>
      <c r="J1189" s="664">
        <v>113782.94</v>
      </c>
      <c r="K1189" s="669">
        <v>0.00149225355459839</v>
      </c>
      <c r="L1189" s="670"/>
    </row>
    <row r="1190" s="508" customFormat="true" ht="15.95" customHeight="true" spans="1:12">
      <c r="A1190" s="658">
        <v>2220401</v>
      </c>
      <c r="B1190" s="658"/>
      <c r="C1190" s="658"/>
      <c r="D1190" s="657" t="s">
        <v>1211</v>
      </c>
      <c r="E1190" s="658">
        <v>2220401</v>
      </c>
      <c r="F1190" s="658" t="s">
        <v>1212</v>
      </c>
      <c r="G1190" s="664">
        <v>113613.4</v>
      </c>
      <c r="H1190" s="664">
        <v>82442</v>
      </c>
      <c r="I1190" s="664">
        <v>82442</v>
      </c>
      <c r="J1190" s="664">
        <v>113782.94</v>
      </c>
      <c r="K1190" s="669">
        <v>0.00149225355459839</v>
      </c>
      <c r="L1190" s="670"/>
    </row>
    <row r="1191" s="508" customFormat="true" ht="15.95" customHeight="true" spans="1:12">
      <c r="A1191" s="658">
        <v>2220402</v>
      </c>
      <c r="B1191" s="658"/>
      <c r="C1191" s="658"/>
      <c r="D1191" s="657" t="s">
        <v>1211</v>
      </c>
      <c r="E1191" s="658">
        <v>2220402</v>
      </c>
      <c r="F1191" s="658" t="s">
        <v>1213</v>
      </c>
      <c r="G1191" s="664">
        <v>0</v>
      </c>
      <c r="H1191" s="664">
        <v>0</v>
      </c>
      <c r="I1191" s="664">
        <v>0</v>
      </c>
      <c r="J1191" s="664">
        <v>0</v>
      </c>
      <c r="K1191" s="669" t="s">
        <v>71</v>
      </c>
      <c r="L1191" s="670"/>
    </row>
    <row r="1192" s="508" customFormat="true" ht="15.95" customHeight="true" spans="1:12">
      <c r="A1192" s="658">
        <v>2220403</v>
      </c>
      <c r="B1192" s="658"/>
      <c r="C1192" s="658"/>
      <c r="D1192" s="657" t="s">
        <v>1211</v>
      </c>
      <c r="E1192" s="658">
        <v>2220403</v>
      </c>
      <c r="F1192" s="658" t="s">
        <v>1214</v>
      </c>
      <c r="G1192" s="664">
        <v>0</v>
      </c>
      <c r="H1192" s="664">
        <v>0</v>
      </c>
      <c r="I1192" s="664">
        <v>0</v>
      </c>
      <c r="J1192" s="664">
        <v>0</v>
      </c>
      <c r="K1192" s="669" t="s">
        <v>71</v>
      </c>
      <c r="L1192" s="670"/>
    </row>
    <row r="1193" s="508" customFormat="true" ht="15.95" customHeight="true" spans="1:12">
      <c r="A1193" s="658">
        <v>2220404</v>
      </c>
      <c r="B1193" s="658"/>
      <c r="C1193" s="658"/>
      <c r="D1193" s="657" t="s">
        <v>1211</v>
      </c>
      <c r="E1193" s="658">
        <v>2220404</v>
      </c>
      <c r="F1193" s="658" t="s">
        <v>1215</v>
      </c>
      <c r="G1193" s="664">
        <v>0</v>
      </c>
      <c r="H1193" s="664">
        <v>0</v>
      </c>
      <c r="I1193" s="664">
        <v>0</v>
      </c>
      <c r="J1193" s="664">
        <v>0</v>
      </c>
      <c r="K1193" s="669" t="s">
        <v>71</v>
      </c>
      <c r="L1193" s="670"/>
    </row>
    <row r="1194" s="508" customFormat="true" ht="15.95" customHeight="true" spans="1:12">
      <c r="A1194" s="658">
        <v>2220499</v>
      </c>
      <c r="B1194" s="658"/>
      <c r="C1194" s="658"/>
      <c r="D1194" s="657" t="s">
        <v>1211</v>
      </c>
      <c r="E1194" s="658">
        <v>2220499</v>
      </c>
      <c r="F1194" s="658" t="s">
        <v>1216</v>
      </c>
      <c r="G1194" s="664">
        <v>0</v>
      </c>
      <c r="H1194" s="664">
        <v>0</v>
      </c>
      <c r="I1194" s="664">
        <v>0</v>
      </c>
      <c r="J1194" s="664">
        <v>0</v>
      </c>
      <c r="K1194" s="669" t="s">
        <v>71</v>
      </c>
      <c r="L1194" s="670"/>
    </row>
    <row r="1195" s="508" customFormat="true" ht="39.95" customHeight="true" spans="1:12">
      <c r="A1195" s="658">
        <v>22205</v>
      </c>
      <c r="B1195" s="658"/>
      <c r="C1195" s="657" t="s">
        <v>1187</v>
      </c>
      <c r="D1195" s="658"/>
      <c r="E1195" s="658">
        <v>22205</v>
      </c>
      <c r="F1195" s="658" t="s">
        <v>1217</v>
      </c>
      <c r="G1195" s="664">
        <v>662</v>
      </c>
      <c r="H1195" s="664">
        <v>639.95</v>
      </c>
      <c r="I1195" s="664">
        <v>422</v>
      </c>
      <c r="J1195" s="664">
        <v>1477.95</v>
      </c>
      <c r="K1195" s="669">
        <v>1.23255287009063</v>
      </c>
      <c r="L1195" s="276" t="s">
        <v>1218</v>
      </c>
    </row>
    <row r="1196" s="508" customFormat="true" ht="15.95" customHeight="true" spans="1:12">
      <c r="A1196" s="658">
        <v>2220501</v>
      </c>
      <c r="B1196" s="658"/>
      <c r="C1196" s="658"/>
      <c r="D1196" s="657" t="s">
        <v>1219</v>
      </c>
      <c r="E1196" s="658">
        <v>2220501</v>
      </c>
      <c r="F1196" s="658" t="s">
        <v>1220</v>
      </c>
      <c r="G1196" s="664">
        <v>0</v>
      </c>
      <c r="H1196" s="664">
        <v>0</v>
      </c>
      <c r="I1196" s="664">
        <v>0</v>
      </c>
      <c r="J1196" s="664">
        <v>0</v>
      </c>
      <c r="K1196" s="669" t="s">
        <v>71</v>
      </c>
      <c r="L1196" s="670"/>
    </row>
    <row r="1197" s="508" customFormat="true" ht="15.95" customHeight="true" spans="1:12">
      <c r="A1197" s="658">
        <v>2220502</v>
      </c>
      <c r="B1197" s="658"/>
      <c r="C1197" s="658"/>
      <c r="D1197" s="657" t="s">
        <v>1219</v>
      </c>
      <c r="E1197" s="658">
        <v>2220502</v>
      </c>
      <c r="F1197" s="658" t="s">
        <v>1221</v>
      </c>
      <c r="G1197" s="664">
        <v>0</v>
      </c>
      <c r="H1197" s="664">
        <v>0</v>
      </c>
      <c r="I1197" s="664">
        <v>0</v>
      </c>
      <c r="J1197" s="664">
        <v>0</v>
      </c>
      <c r="K1197" s="669" t="s">
        <v>71</v>
      </c>
      <c r="L1197" s="670"/>
    </row>
    <row r="1198" s="508" customFormat="true" ht="15.95" customHeight="true" spans="1:12">
      <c r="A1198" s="658">
        <v>2220503</v>
      </c>
      <c r="B1198" s="658"/>
      <c r="C1198" s="658"/>
      <c r="D1198" s="657" t="s">
        <v>1219</v>
      </c>
      <c r="E1198" s="658">
        <v>2220503</v>
      </c>
      <c r="F1198" s="658" t="s">
        <v>1222</v>
      </c>
      <c r="G1198" s="664">
        <v>0</v>
      </c>
      <c r="H1198" s="664">
        <v>0</v>
      </c>
      <c r="I1198" s="664">
        <v>0</v>
      </c>
      <c r="J1198" s="664">
        <v>0</v>
      </c>
      <c r="K1198" s="669" t="s">
        <v>71</v>
      </c>
      <c r="L1198" s="670"/>
    </row>
    <row r="1199" s="508" customFormat="true" ht="15.95" customHeight="true" spans="1:12">
      <c r="A1199" s="658">
        <v>2220504</v>
      </c>
      <c r="B1199" s="658"/>
      <c r="C1199" s="658"/>
      <c r="D1199" s="657" t="s">
        <v>1219</v>
      </c>
      <c r="E1199" s="658">
        <v>2220504</v>
      </c>
      <c r="F1199" s="658" t="s">
        <v>1223</v>
      </c>
      <c r="G1199" s="664">
        <v>0</v>
      </c>
      <c r="H1199" s="664">
        <v>0</v>
      </c>
      <c r="I1199" s="664">
        <v>0</v>
      </c>
      <c r="J1199" s="664">
        <v>0</v>
      </c>
      <c r="K1199" s="669" t="s">
        <v>71</v>
      </c>
      <c r="L1199" s="670"/>
    </row>
    <row r="1200" s="508" customFormat="true" ht="15.95" customHeight="true" spans="1:12">
      <c r="A1200" s="658">
        <v>2220505</v>
      </c>
      <c r="B1200" s="658"/>
      <c r="C1200" s="658"/>
      <c r="D1200" s="657" t="s">
        <v>1219</v>
      </c>
      <c r="E1200" s="658">
        <v>2220505</v>
      </c>
      <c r="F1200" s="658" t="s">
        <v>1224</v>
      </c>
      <c r="G1200" s="664">
        <v>0</v>
      </c>
      <c r="H1200" s="664">
        <v>0</v>
      </c>
      <c r="I1200" s="664">
        <v>0</v>
      </c>
      <c r="J1200" s="664">
        <v>0</v>
      </c>
      <c r="K1200" s="669" t="s">
        <v>71</v>
      </c>
      <c r="L1200" s="670"/>
    </row>
    <row r="1201" s="508" customFormat="true" ht="15.95" customHeight="true" spans="1:12">
      <c r="A1201" s="658">
        <v>2220506</v>
      </c>
      <c r="B1201" s="658"/>
      <c r="C1201" s="658"/>
      <c r="D1201" s="657" t="s">
        <v>1219</v>
      </c>
      <c r="E1201" s="658">
        <v>2220506</v>
      </c>
      <c r="F1201" s="658" t="s">
        <v>1225</v>
      </c>
      <c r="G1201" s="664">
        <v>0</v>
      </c>
      <c r="H1201" s="664">
        <v>0</v>
      </c>
      <c r="I1201" s="664">
        <v>0</v>
      </c>
      <c r="J1201" s="664">
        <v>0</v>
      </c>
      <c r="K1201" s="669" t="s">
        <v>71</v>
      </c>
      <c r="L1201" s="670"/>
    </row>
    <row r="1202" s="508" customFormat="true" ht="15.95" customHeight="true" spans="1:12">
      <c r="A1202" s="658">
        <v>2220507</v>
      </c>
      <c r="B1202" s="658"/>
      <c r="C1202" s="658"/>
      <c r="D1202" s="657" t="s">
        <v>1219</v>
      </c>
      <c r="E1202" s="658">
        <v>2220507</v>
      </c>
      <c r="F1202" s="658" t="s">
        <v>1226</v>
      </c>
      <c r="G1202" s="664">
        <v>0</v>
      </c>
      <c r="H1202" s="664">
        <v>0</v>
      </c>
      <c r="I1202" s="664">
        <v>0</v>
      </c>
      <c r="J1202" s="664">
        <v>0</v>
      </c>
      <c r="K1202" s="669" t="s">
        <v>71</v>
      </c>
      <c r="L1202" s="670"/>
    </row>
    <row r="1203" s="508" customFormat="true" ht="15.95" customHeight="true" spans="1:12">
      <c r="A1203" s="658">
        <v>2220508</v>
      </c>
      <c r="B1203" s="658"/>
      <c r="C1203" s="658"/>
      <c r="D1203" s="657" t="s">
        <v>1219</v>
      </c>
      <c r="E1203" s="658">
        <v>2220508</v>
      </c>
      <c r="F1203" s="658" t="s">
        <v>1227</v>
      </c>
      <c r="G1203" s="664">
        <v>0</v>
      </c>
      <c r="H1203" s="664">
        <v>0</v>
      </c>
      <c r="I1203" s="664">
        <v>0</v>
      </c>
      <c r="J1203" s="664">
        <v>0</v>
      </c>
      <c r="K1203" s="669" t="s">
        <v>71</v>
      </c>
      <c r="L1203" s="670"/>
    </row>
    <row r="1204" s="508" customFormat="true" ht="15.95" customHeight="true" spans="1:12">
      <c r="A1204" s="658">
        <v>2220509</v>
      </c>
      <c r="B1204" s="658"/>
      <c r="C1204" s="658"/>
      <c r="D1204" s="657" t="s">
        <v>1219</v>
      </c>
      <c r="E1204" s="658">
        <v>2220509</v>
      </c>
      <c r="F1204" s="658" t="s">
        <v>1228</v>
      </c>
      <c r="G1204" s="664">
        <v>0</v>
      </c>
      <c r="H1204" s="664">
        <v>0</v>
      </c>
      <c r="I1204" s="664">
        <v>0</v>
      </c>
      <c r="J1204" s="664">
        <v>0</v>
      </c>
      <c r="K1204" s="669" t="s">
        <v>71</v>
      </c>
      <c r="L1204" s="670"/>
    </row>
    <row r="1205" s="508" customFormat="true" ht="15.95" customHeight="true" spans="1:12">
      <c r="A1205" s="658">
        <v>2220510</v>
      </c>
      <c r="B1205" s="658"/>
      <c r="C1205" s="658"/>
      <c r="D1205" s="657" t="s">
        <v>1219</v>
      </c>
      <c r="E1205" s="658">
        <v>2220510</v>
      </c>
      <c r="F1205" s="658" t="s">
        <v>1229</v>
      </c>
      <c r="G1205" s="664">
        <v>0</v>
      </c>
      <c r="H1205" s="664">
        <v>0</v>
      </c>
      <c r="I1205" s="664">
        <v>0</v>
      </c>
      <c r="J1205" s="664">
        <v>0</v>
      </c>
      <c r="K1205" s="669" t="s">
        <v>71</v>
      </c>
      <c r="L1205" s="670"/>
    </row>
    <row r="1206" s="508" customFormat="true" ht="15.95" customHeight="true" spans="1:12">
      <c r="A1206" s="658">
        <v>2220511</v>
      </c>
      <c r="B1206" s="658"/>
      <c r="C1206" s="658"/>
      <c r="D1206" s="657" t="s">
        <v>1219</v>
      </c>
      <c r="E1206" s="658">
        <v>2220511</v>
      </c>
      <c r="F1206" s="658" t="s">
        <v>1230</v>
      </c>
      <c r="G1206" s="664">
        <v>0</v>
      </c>
      <c r="H1206" s="664">
        <v>0</v>
      </c>
      <c r="I1206" s="664">
        <v>0</v>
      </c>
      <c r="J1206" s="664">
        <v>0</v>
      </c>
      <c r="K1206" s="669" t="s">
        <v>71</v>
      </c>
      <c r="L1206" s="670"/>
    </row>
    <row r="1207" s="508" customFormat="true" ht="15.95" customHeight="true" spans="1:12">
      <c r="A1207" s="658">
        <v>2220599</v>
      </c>
      <c r="B1207" s="658"/>
      <c r="C1207" s="658"/>
      <c r="D1207" s="657" t="s">
        <v>1219</v>
      </c>
      <c r="E1207" s="658">
        <v>2220599</v>
      </c>
      <c r="F1207" s="658" t="s">
        <v>1231</v>
      </c>
      <c r="G1207" s="664">
        <v>662</v>
      </c>
      <c r="H1207" s="664">
        <v>639.95</v>
      </c>
      <c r="I1207" s="664">
        <v>422</v>
      </c>
      <c r="J1207" s="664">
        <v>1477.95</v>
      </c>
      <c r="K1207" s="669">
        <v>1.23255287009063</v>
      </c>
      <c r="L1207" s="276"/>
    </row>
    <row r="1208" s="508" customFormat="true" ht="45" customHeight="true" spans="1:12">
      <c r="A1208" s="671">
        <v>224</v>
      </c>
      <c r="B1208" s="671"/>
      <c r="C1208" s="671"/>
      <c r="D1208" s="671"/>
      <c r="E1208" s="658">
        <v>224</v>
      </c>
      <c r="F1208" s="658" t="s">
        <v>1232</v>
      </c>
      <c r="G1208" s="664">
        <v>138062.388628443</v>
      </c>
      <c r="H1208" s="664">
        <v>89188.41657</v>
      </c>
      <c r="I1208" s="664">
        <v>77632</v>
      </c>
      <c r="J1208" s="664">
        <v>79786.344254</v>
      </c>
      <c r="K1208" s="669">
        <v>-0.422099349094104</v>
      </c>
      <c r="L1208" s="276" t="s">
        <v>1233</v>
      </c>
    </row>
    <row r="1209" s="508" customFormat="true" ht="39.95" customHeight="true" spans="1:12">
      <c r="A1209" s="658">
        <v>22401</v>
      </c>
      <c r="B1209" s="658"/>
      <c r="C1209" s="657" t="s">
        <v>1234</v>
      </c>
      <c r="D1209" s="658"/>
      <c r="E1209" s="658">
        <v>22401</v>
      </c>
      <c r="F1209" s="658" t="s">
        <v>1235</v>
      </c>
      <c r="G1209" s="664">
        <v>54655.1897720309</v>
      </c>
      <c r="H1209" s="664">
        <v>49923.218</v>
      </c>
      <c r="I1209" s="664">
        <v>48605</v>
      </c>
      <c r="J1209" s="664">
        <v>35525.088378</v>
      </c>
      <c r="K1209" s="669">
        <v>-0.350014362292462</v>
      </c>
      <c r="L1209" s="276" t="s">
        <v>1236</v>
      </c>
    </row>
    <row r="1210" s="508" customFormat="true" ht="15.95" customHeight="true" spans="1:12">
      <c r="A1210" s="658">
        <v>2240101</v>
      </c>
      <c r="B1210" s="658"/>
      <c r="C1210" s="658"/>
      <c r="D1210" s="657" t="s">
        <v>1237</v>
      </c>
      <c r="E1210" s="658">
        <v>2240101</v>
      </c>
      <c r="F1210" s="658" t="s">
        <v>1238</v>
      </c>
      <c r="G1210" s="664">
        <v>3167.177664</v>
      </c>
      <c r="H1210" s="664">
        <v>2790</v>
      </c>
      <c r="I1210" s="664">
        <v>2790</v>
      </c>
      <c r="J1210" s="664">
        <v>3185.5321</v>
      </c>
      <c r="K1210" s="669">
        <v>0.00579520252640935</v>
      </c>
      <c r="L1210" s="670"/>
    </row>
    <row r="1211" s="508" customFormat="true" ht="15.95" customHeight="true" spans="1:12">
      <c r="A1211" s="658">
        <v>2240102</v>
      </c>
      <c r="B1211" s="658"/>
      <c r="C1211" s="658"/>
      <c r="D1211" s="657" t="s">
        <v>1237</v>
      </c>
      <c r="E1211" s="658">
        <v>2240102</v>
      </c>
      <c r="F1211" s="658" t="s">
        <v>1239</v>
      </c>
      <c r="G1211" s="664">
        <v>951.91</v>
      </c>
      <c r="H1211" s="664">
        <v>886.3</v>
      </c>
      <c r="I1211" s="664">
        <v>869</v>
      </c>
      <c r="J1211" s="664">
        <v>252.89</v>
      </c>
      <c r="K1211" s="669">
        <v>-0.734334128226408</v>
      </c>
      <c r="L1211" s="276"/>
    </row>
    <row r="1212" s="508" customFormat="true" ht="15.95" customHeight="true" spans="1:12">
      <c r="A1212" s="658">
        <v>2240103</v>
      </c>
      <c r="B1212" s="658"/>
      <c r="C1212" s="658"/>
      <c r="D1212" s="657" t="s">
        <v>1237</v>
      </c>
      <c r="E1212" s="658">
        <v>2240103</v>
      </c>
      <c r="F1212" s="658" t="s">
        <v>1240</v>
      </c>
      <c r="G1212" s="664">
        <v>0</v>
      </c>
      <c r="H1212" s="664">
        <v>0</v>
      </c>
      <c r="I1212" s="664">
        <v>0</v>
      </c>
      <c r="J1212" s="664">
        <v>0</v>
      </c>
      <c r="K1212" s="669" t="s">
        <v>71</v>
      </c>
      <c r="L1212" s="670"/>
    </row>
    <row r="1213" s="508" customFormat="true" ht="15.95" customHeight="true" spans="1:12">
      <c r="A1213" s="658">
        <v>2240104</v>
      </c>
      <c r="B1213" s="658"/>
      <c r="C1213" s="658"/>
      <c r="D1213" s="657" t="s">
        <v>1237</v>
      </c>
      <c r="E1213" s="658">
        <v>2240104</v>
      </c>
      <c r="F1213" s="658" t="s">
        <v>1241</v>
      </c>
      <c r="G1213" s="664">
        <v>6122.41</v>
      </c>
      <c r="H1213" s="664">
        <v>6612.2</v>
      </c>
      <c r="I1213" s="664">
        <v>6565</v>
      </c>
      <c r="J1213" s="664">
        <v>2624.2</v>
      </c>
      <c r="K1213" s="669">
        <v>-0.57137793777287</v>
      </c>
      <c r="L1213" s="276"/>
    </row>
    <row r="1214" s="508" customFormat="true" ht="15.95" customHeight="true" spans="1:12">
      <c r="A1214" s="658">
        <v>2240105</v>
      </c>
      <c r="B1214" s="658"/>
      <c r="C1214" s="658"/>
      <c r="D1214" s="657" t="s">
        <v>1237</v>
      </c>
      <c r="E1214" s="658">
        <v>2240105</v>
      </c>
      <c r="F1214" s="658" t="s">
        <v>1242</v>
      </c>
      <c r="G1214" s="664">
        <v>0</v>
      </c>
      <c r="H1214" s="664">
        <v>0</v>
      </c>
      <c r="I1214" s="664">
        <v>0</v>
      </c>
      <c r="J1214" s="664">
        <v>0</v>
      </c>
      <c r="K1214" s="669" t="s">
        <v>71</v>
      </c>
      <c r="L1214" s="670"/>
    </row>
    <row r="1215" s="508" customFormat="true" ht="15.95" customHeight="true" spans="1:12">
      <c r="A1215" s="658">
        <v>2240106</v>
      </c>
      <c r="B1215" s="658"/>
      <c r="C1215" s="658"/>
      <c r="D1215" s="657" t="s">
        <v>1237</v>
      </c>
      <c r="E1215" s="658">
        <v>2240106</v>
      </c>
      <c r="F1215" s="658" t="s">
        <v>1243</v>
      </c>
      <c r="G1215" s="664">
        <v>10303.919508</v>
      </c>
      <c r="H1215" s="664">
        <v>3582.918</v>
      </c>
      <c r="I1215" s="664">
        <v>3298</v>
      </c>
      <c r="J1215" s="664">
        <v>11706.6033</v>
      </c>
      <c r="K1215" s="669">
        <v>0.136131089815963</v>
      </c>
      <c r="L1215" s="670"/>
    </row>
    <row r="1216" s="508" customFormat="true" ht="15.95" customHeight="true" spans="1:12">
      <c r="A1216" s="658">
        <v>2240107</v>
      </c>
      <c r="B1216" s="658"/>
      <c r="C1216" s="658"/>
      <c r="D1216" s="657" t="s">
        <v>1237</v>
      </c>
      <c r="E1216" s="658">
        <v>2240107</v>
      </c>
      <c r="F1216" s="658" t="s">
        <v>1244</v>
      </c>
      <c r="G1216" s="664">
        <v>0</v>
      </c>
      <c r="H1216" s="664">
        <v>0</v>
      </c>
      <c r="I1216" s="664">
        <v>0</v>
      </c>
      <c r="J1216" s="664">
        <v>0</v>
      </c>
      <c r="K1216" s="669" t="s">
        <v>71</v>
      </c>
      <c r="L1216" s="670"/>
    </row>
    <row r="1217" s="508" customFormat="true" ht="15.95" customHeight="true" spans="1:12">
      <c r="A1217" s="658">
        <v>2240108</v>
      </c>
      <c r="B1217" s="658"/>
      <c r="C1217" s="658"/>
      <c r="D1217" s="657" t="s">
        <v>1237</v>
      </c>
      <c r="E1217" s="658">
        <v>2240108</v>
      </c>
      <c r="F1217" s="658" t="s">
        <v>1245</v>
      </c>
      <c r="G1217" s="664">
        <v>0</v>
      </c>
      <c r="H1217" s="664">
        <v>0</v>
      </c>
      <c r="I1217" s="664">
        <v>0</v>
      </c>
      <c r="J1217" s="664">
        <v>176</v>
      </c>
      <c r="K1217" s="669" t="s">
        <v>71</v>
      </c>
      <c r="L1217" s="670"/>
    </row>
    <row r="1218" s="508" customFormat="true" ht="15.95" customHeight="true" spans="1:12">
      <c r="A1218" s="658">
        <v>2240109</v>
      </c>
      <c r="B1218" s="658"/>
      <c r="C1218" s="658"/>
      <c r="D1218" s="657" t="s">
        <v>1237</v>
      </c>
      <c r="E1218" s="658">
        <v>2240109</v>
      </c>
      <c r="F1218" s="658" t="s">
        <v>1246</v>
      </c>
      <c r="G1218" s="664">
        <v>17375.2830829072</v>
      </c>
      <c r="H1218" s="664">
        <v>18792.1</v>
      </c>
      <c r="I1218" s="664">
        <v>18195</v>
      </c>
      <c r="J1218" s="664">
        <v>15982.2649</v>
      </c>
      <c r="K1218" s="669">
        <v>-0.0801724021565767</v>
      </c>
      <c r="L1218" s="670"/>
    </row>
    <row r="1219" s="508" customFormat="true" ht="15.95" customHeight="true" spans="1:12">
      <c r="A1219" s="658">
        <v>2240150</v>
      </c>
      <c r="B1219" s="658"/>
      <c r="C1219" s="658"/>
      <c r="D1219" s="657" t="s">
        <v>1237</v>
      </c>
      <c r="E1219" s="658">
        <v>2240150</v>
      </c>
      <c r="F1219" s="658" t="s">
        <v>1247</v>
      </c>
      <c r="G1219" s="664">
        <v>382.144249</v>
      </c>
      <c r="H1219" s="664">
        <v>314</v>
      </c>
      <c r="I1219" s="664">
        <v>314</v>
      </c>
      <c r="J1219" s="664">
        <v>397.671478</v>
      </c>
      <c r="K1219" s="669">
        <v>0.040631853130413</v>
      </c>
      <c r="L1219" s="670"/>
    </row>
    <row r="1220" s="508" customFormat="true" ht="15.95" customHeight="true" spans="1:12">
      <c r="A1220" s="658">
        <v>2240199</v>
      </c>
      <c r="B1220" s="658"/>
      <c r="C1220" s="658"/>
      <c r="D1220" s="657" t="s">
        <v>1237</v>
      </c>
      <c r="E1220" s="658">
        <v>2240199</v>
      </c>
      <c r="F1220" s="658" t="s">
        <v>1248</v>
      </c>
      <c r="G1220" s="664">
        <v>16352.3452681237</v>
      </c>
      <c r="H1220" s="664">
        <v>16945.7</v>
      </c>
      <c r="I1220" s="664">
        <v>16574</v>
      </c>
      <c r="J1220" s="664">
        <v>1199.9266</v>
      </c>
      <c r="K1220" s="669">
        <v>-0.926620519544737</v>
      </c>
      <c r="L1220" s="276"/>
    </row>
    <row r="1221" s="508" customFormat="true" ht="42" customHeight="true" spans="1:12">
      <c r="A1221" s="658">
        <v>22402</v>
      </c>
      <c r="B1221" s="658"/>
      <c r="C1221" s="657" t="s">
        <v>1234</v>
      </c>
      <c r="D1221" s="658"/>
      <c r="E1221" s="658">
        <v>22402</v>
      </c>
      <c r="F1221" s="658" t="s">
        <v>1249</v>
      </c>
      <c r="G1221" s="664">
        <v>81012.4958564124</v>
      </c>
      <c r="H1221" s="664">
        <v>36165.2636</v>
      </c>
      <c r="I1221" s="664">
        <v>26160</v>
      </c>
      <c r="J1221" s="664">
        <v>41696.805806</v>
      </c>
      <c r="K1221" s="669">
        <v>-0.485304021741239</v>
      </c>
      <c r="L1221" s="276" t="s">
        <v>1250</v>
      </c>
    </row>
    <row r="1222" s="508" customFormat="true" ht="15.95" customHeight="true" spans="1:12">
      <c r="A1222" s="658">
        <v>2240201</v>
      </c>
      <c r="B1222" s="658"/>
      <c r="C1222" s="658"/>
      <c r="D1222" s="657" t="s">
        <v>1251</v>
      </c>
      <c r="E1222" s="658">
        <v>2240201</v>
      </c>
      <c r="F1222" s="658" t="s">
        <v>1238</v>
      </c>
      <c r="G1222" s="664">
        <v>35718.797372</v>
      </c>
      <c r="H1222" s="664">
        <v>23123.6</v>
      </c>
      <c r="I1222" s="664">
        <v>23020</v>
      </c>
      <c r="J1222" s="664">
        <v>31063.892206</v>
      </c>
      <c r="K1222" s="669">
        <v>-0.130320881678088</v>
      </c>
      <c r="L1222" s="670"/>
    </row>
    <row r="1223" s="508" customFormat="true" ht="15.95" customHeight="true" spans="1:12">
      <c r="A1223" s="658">
        <v>2240202</v>
      </c>
      <c r="B1223" s="658"/>
      <c r="C1223" s="658"/>
      <c r="D1223" s="657" t="s">
        <v>1251</v>
      </c>
      <c r="E1223" s="658">
        <v>2240202</v>
      </c>
      <c r="F1223" s="658" t="s">
        <v>1252</v>
      </c>
      <c r="G1223" s="664">
        <v>0</v>
      </c>
      <c r="H1223" s="664">
        <v>0</v>
      </c>
      <c r="I1223" s="664">
        <v>0</v>
      </c>
      <c r="J1223" s="664">
        <v>0</v>
      </c>
      <c r="K1223" s="669" t="s">
        <v>71</v>
      </c>
      <c r="L1223" s="670"/>
    </row>
    <row r="1224" s="508" customFormat="true" ht="15.95" customHeight="true" spans="1:12">
      <c r="A1224" s="658">
        <v>2240203</v>
      </c>
      <c r="B1224" s="658"/>
      <c r="C1224" s="658"/>
      <c r="D1224" s="657" t="s">
        <v>1251</v>
      </c>
      <c r="E1224" s="658">
        <v>2240203</v>
      </c>
      <c r="F1224" s="658" t="s">
        <v>1240</v>
      </c>
      <c r="G1224" s="664">
        <v>0</v>
      </c>
      <c r="H1224" s="664">
        <v>0</v>
      </c>
      <c r="I1224" s="664">
        <v>0</v>
      </c>
      <c r="J1224" s="664">
        <v>0</v>
      </c>
      <c r="K1224" s="669" t="s">
        <v>71</v>
      </c>
      <c r="L1224" s="670"/>
    </row>
    <row r="1225" s="508" customFormat="true" ht="15.95" customHeight="true" spans="1:12">
      <c r="A1225" s="658">
        <v>2240204</v>
      </c>
      <c r="B1225" s="658"/>
      <c r="C1225" s="658"/>
      <c r="D1225" s="657" t="s">
        <v>1251</v>
      </c>
      <c r="E1225" s="658">
        <v>2240204</v>
      </c>
      <c r="F1225" s="658" t="s">
        <v>1253</v>
      </c>
      <c r="G1225" s="664">
        <v>44902.770924</v>
      </c>
      <c r="H1225" s="664">
        <v>13041.6636</v>
      </c>
      <c r="I1225" s="664">
        <v>3140</v>
      </c>
      <c r="J1225" s="664">
        <v>9901.6636</v>
      </c>
      <c r="K1225" s="669">
        <v>-0.779486579642067</v>
      </c>
      <c r="L1225" s="276"/>
    </row>
    <row r="1226" s="508" customFormat="true" ht="15.95" customHeight="true" spans="1:12">
      <c r="A1226" s="658">
        <v>2240299</v>
      </c>
      <c r="B1226" s="658"/>
      <c r="C1226" s="658"/>
      <c r="D1226" s="657" t="s">
        <v>1251</v>
      </c>
      <c r="E1226" s="658">
        <v>2240299</v>
      </c>
      <c r="F1226" s="658" t="s">
        <v>1254</v>
      </c>
      <c r="G1226" s="664">
        <v>390.927560412358</v>
      </c>
      <c r="H1226" s="664">
        <v>0</v>
      </c>
      <c r="I1226" s="664">
        <v>0</v>
      </c>
      <c r="J1226" s="664">
        <v>731.25</v>
      </c>
      <c r="K1226" s="669">
        <v>0.870551155893596</v>
      </c>
      <c r="L1226" s="276"/>
    </row>
    <row r="1227" s="508" customFormat="true" ht="15.95" customHeight="true" spans="1:12">
      <c r="A1227" s="658">
        <v>22403</v>
      </c>
      <c r="B1227" s="658"/>
      <c r="C1227" s="657" t="s">
        <v>1234</v>
      </c>
      <c r="D1227" s="658"/>
      <c r="E1227" s="658">
        <v>22403</v>
      </c>
      <c r="F1227" s="658" t="s">
        <v>1255</v>
      </c>
      <c r="G1227" s="664">
        <v>0</v>
      </c>
      <c r="H1227" s="664">
        <v>0</v>
      </c>
      <c r="I1227" s="664">
        <v>0</v>
      </c>
      <c r="J1227" s="664">
        <v>0</v>
      </c>
      <c r="K1227" s="669" t="s">
        <v>71</v>
      </c>
      <c r="L1227" s="670"/>
    </row>
    <row r="1228" s="508" customFormat="true" ht="15.95" customHeight="true" spans="1:12">
      <c r="A1228" s="658">
        <v>2240301</v>
      </c>
      <c r="B1228" s="658"/>
      <c r="C1228" s="658"/>
      <c r="D1228" s="657" t="s">
        <v>1256</v>
      </c>
      <c r="E1228" s="658">
        <v>2240301</v>
      </c>
      <c r="F1228" s="658" t="s">
        <v>1238</v>
      </c>
      <c r="G1228" s="664">
        <v>0</v>
      </c>
      <c r="H1228" s="664">
        <v>0</v>
      </c>
      <c r="I1228" s="664">
        <v>0</v>
      </c>
      <c r="J1228" s="664">
        <v>0</v>
      </c>
      <c r="K1228" s="669" t="s">
        <v>71</v>
      </c>
      <c r="L1228" s="670"/>
    </row>
    <row r="1229" s="508" customFormat="true" ht="15.95" customHeight="true" spans="1:12">
      <c r="A1229" s="658">
        <v>2240302</v>
      </c>
      <c r="B1229" s="658"/>
      <c r="C1229" s="658"/>
      <c r="D1229" s="657" t="s">
        <v>1256</v>
      </c>
      <c r="E1229" s="658">
        <v>2240302</v>
      </c>
      <c r="F1229" s="658" t="s">
        <v>1239</v>
      </c>
      <c r="G1229" s="664">
        <v>0</v>
      </c>
      <c r="H1229" s="664">
        <v>0</v>
      </c>
      <c r="I1229" s="664">
        <v>0</v>
      </c>
      <c r="J1229" s="664">
        <v>0</v>
      </c>
      <c r="K1229" s="669" t="s">
        <v>71</v>
      </c>
      <c r="L1229" s="670"/>
    </row>
    <row r="1230" s="508" customFormat="true" ht="15.95" customHeight="true" spans="1:12">
      <c r="A1230" s="658">
        <v>2240303</v>
      </c>
      <c r="B1230" s="658"/>
      <c r="C1230" s="658"/>
      <c r="D1230" s="657" t="s">
        <v>1256</v>
      </c>
      <c r="E1230" s="658">
        <v>2240303</v>
      </c>
      <c r="F1230" s="658" t="s">
        <v>1240</v>
      </c>
      <c r="G1230" s="664">
        <v>0</v>
      </c>
      <c r="H1230" s="664">
        <v>0</v>
      </c>
      <c r="I1230" s="664">
        <v>0</v>
      </c>
      <c r="J1230" s="664">
        <v>0</v>
      </c>
      <c r="K1230" s="669" t="s">
        <v>71</v>
      </c>
      <c r="L1230" s="670"/>
    </row>
    <row r="1231" s="508" customFormat="true" ht="15.95" customHeight="true" spans="1:12">
      <c r="A1231" s="658">
        <v>2240304</v>
      </c>
      <c r="B1231" s="658"/>
      <c r="C1231" s="658"/>
      <c r="D1231" s="657" t="s">
        <v>1256</v>
      </c>
      <c r="E1231" s="658">
        <v>2240304</v>
      </c>
      <c r="F1231" s="658" t="s">
        <v>1257</v>
      </c>
      <c r="G1231" s="664">
        <v>0</v>
      </c>
      <c r="H1231" s="664">
        <v>0</v>
      </c>
      <c r="I1231" s="664">
        <v>0</v>
      </c>
      <c r="J1231" s="664">
        <v>0</v>
      </c>
      <c r="K1231" s="669" t="s">
        <v>71</v>
      </c>
      <c r="L1231" s="670"/>
    </row>
    <row r="1232" s="508" customFormat="true" ht="15.95" customHeight="true" spans="1:12">
      <c r="A1232" s="658">
        <v>2240399</v>
      </c>
      <c r="B1232" s="658"/>
      <c r="C1232" s="658"/>
      <c r="D1232" s="657" t="s">
        <v>1256</v>
      </c>
      <c r="E1232" s="658">
        <v>2240399</v>
      </c>
      <c r="F1232" s="658" t="s">
        <v>1258</v>
      </c>
      <c r="G1232" s="664">
        <v>0</v>
      </c>
      <c r="H1232" s="664">
        <v>0</v>
      </c>
      <c r="I1232" s="664">
        <v>0</v>
      </c>
      <c r="J1232" s="664">
        <v>0</v>
      </c>
      <c r="K1232" s="669" t="s">
        <v>71</v>
      </c>
      <c r="L1232" s="670"/>
    </row>
    <row r="1233" s="508" customFormat="true" ht="15.95" customHeight="true" spans="1:12">
      <c r="A1233" s="658">
        <v>22404</v>
      </c>
      <c r="B1233" s="658"/>
      <c r="C1233" s="657" t="s">
        <v>1234</v>
      </c>
      <c r="D1233" s="658"/>
      <c r="E1233" s="658">
        <v>22404</v>
      </c>
      <c r="F1233" s="658" t="s">
        <v>1259</v>
      </c>
      <c r="G1233" s="664">
        <v>0</v>
      </c>
      <c r="H1233" s="664">
        <v>0</v>
      </c>
      <c r="I1233" s="664">
        <v>0</v>
      </c>
      <c r="J1233" s="664">
        <v>0</v>
      </c>
      <c r="K1233" s="669" t="s">
        <v>71</v>
      </c>
      <c r="L1233" s="670"/>
    </row>
    <row r="1234" s="508" customFormat="true" ht="15.95" customHeight="true" spans="1:12">
      <c r="A1234" s="658">
        <v>2240401</v>
      </c>
      <c r="B1234" s="658"/>
      <c r="C1234" s="658"/>
      <c r="D1234" s="657" t="s">
        <v>1260</v>
      </c>
      <c r="E1234" s="658">
        <v>2240401</v>
      </c>
      <c r="F1234" s="658" t="s">
        <v>1238</v>
      </c>
      <c r="G1234" s="664">
        <v>0</v>
      </c>
      <c r="H1234" s="664">
        <v>0</v>
      </c>
      <c r="I1234" s="664">
        <v>0</v>
      </c>
      <c r="J1234" s="664">
        <v>0</v>
      </c>
      <c r="K1234" s="669" t="s">
        <v>71</v>
      </c>
      <c r="L1234" s="670"/>
    </row>
    <row r="1235" s="508" customFormat="true" ht="15.95" customHeight="true" spans="1:12">
      <c r="A1235" s="658">
        <v>2240402</v>
      </c>
      <c r="B1235" s="658"/>
      <c r="C1235" s="658"/>
      <c r="D1235" s="657" t="s">
        <v>1260</v>
      </c>
      <c r="E1235" s="658">
        <v>2240402</v>
      </c>
      <c r="F1235" s="658" t="s">
        <v>1239</v>
      </c>
      <c r="G1235" s="664">
        <v>0</v>
      </c>
      <c r="H1235" s="664">
        <v>0</v>
      </c>
      <c r="I1235" s="664">
        <v>0</v>
      </c>
      <c r="J1235" s="664">
        <v>0</v>
      </c>
      <c r="K1235" s="669" t="s">
        <v>71</v>
      </c>
      <c r="L1235" s="670"/>
    </row>
    <row r="1236" s="508" customFormat="true" ht="15.95" customHeight="true" spans="1:12">
      <c r="A1236" s="658">
        <v>2240403</v>
      </c>
      <c r="B1236" s="658"/>
      <c r="C1236" s="658"/>
      <c r="D1236" s="657" t="s">
        <v>1260</v>
      </c>
      <c r="E1236" s="658">
        <v>2240403</v>
      </c>
      <c r="F1236" s="658" t="s">
        <v>1240</v>
      </c>
      <c r="G1236" s="664">
        <v>0</v>
      </c>
      <c r="H1236" s="664">
        <v>0</v>
      </c>
      <c r="I1236" s="664">
        <v>0</v>
      </c>
      <c r="J1236" s="664">
        <v>0</v>
      </c>
      <c r="K1236" s="669" t="s">
        <v>71</v>
      </c>
      <c r="L1236" s="670"/>
    </row>
    <row r="1237" s="508" customFormat="true" ht="15.95" customHeight="true" spans="1:12">
      <c r="A1237" s="658">
        <v>2240404</v>
      </c>
      <c r="B1237" s="658"/>
      <c r="C1237" s="658"/>
      <c r="D1237" s="657" t="s">
        <v>1260</v>
      </c>
      <c r="E1237" s="658">
        <v>2240404</v>
      </c>
      <c r="F1237" s="658" t="s">
        <v>1261</v>
      </c>
      <c r="G1237" s="664">
        <v>0</v>
      </c>
      <c r="H1237" s="664">
        <v>0</v>
      </c>
      <c r="I1237" s="664">
        <v>0</v>
      </c>
      <c r="J1237" s="664">
        <v>0</v>
      </c>
      <c r="K1237" s="669" t="s">
        <v>71</v>
      </c>
      <c r="L1237" s="670"/>
    </row>
    <row r="1238" s="508" customFormat="true" ht="15.95" customHeight="true" spans="1:12">
      <c r="A1238" s="658">
        <v>2240405</v>
      </c>
      <c r="B1238" s="658"/>
      <c r="C1238" s="658"/>
      <c r="D1238" s="657" t="s">
        <v>1260</v>
      </c>
      <c r="E1238" s="658">
        <v>2240405</v>
      </c>
      <c r="F1238" s="658" t="s">
        <v>1262</v>
      </c>
      <c r="G1238" s="664">
        <v>0</v>
      </c>
      <c r="H1238" s="664">
        <v>0</v>
      </c>
      <c r="I1238" s="664">
        <v>0</v>
      </c>
      <c r="J1238" s="664">
        <v>0</v>
      </c>
      <c r="K1238" s="669" t="s">
        <v>71</v>
      </c>
      <c r="L1238" s="670"/>
    </row>
    <row r="1239" s="508" customFormat="true" ht="15.95" customHeight="true" spans="1:12">
      <c r="A1239" s="658">
        <v>2240450</v>
      </c>
      <c r="B1239" s="658"/>
      <c r="C1239" s="658"/>
      <c r="D1239" s="657" t="s">
        <v>1260</v>
      </c>
      <c r="E1239" s="658">
        <v>2240450</v>
      </c>
      <c r="F1239" s="658" t="s">
        <v>1247</v>
      </c>
      <c r="G1239" s="664">
        <v>0</v>
      </c>
      <c r="H1239" s="664">
        <v>0</v>
      </c>
      <c r="I1239" s="664">
        <v>0</v>
      </c>
      <c r="J1239" s="664">
        <v>0</v>
      </c>
      <c r="K1239" s="669" t="s">
        <v>71</v>
      </c>
      <c r="L1239" s="670"/>
    </row>
    <row r="1240" s="508" customFormat="true" ht="15.95" customHeight="true" spans="1:12">
      <c r="A1240" s="658">
        <v>2240499</v>
      </c>
      <c r="B1240" s="658"/>
      <c r="C1240" s="658"/>
      <c r="D1240" s="657" t="s">
        <v>1260</v>
      </c>
      <c r="E1240" s="658">
        <v>2240499</v>
      </c>
      <c r="F1240" s="658" t="s">
        <v>1263</v>
      </c>
      <c r="G1240" s="664">
        <v>0</v>
      </c>
      <c r="H1240" s="664">
        <v>0</v>
      </c>
      <c r="I1240" s="664">
        <v>0</v>
      </c>
      <c r="J1240" s="664">
        <v>0</v>
      </c>
      <c r="K1240" s="669" t="s">
        <v>71</v>
      </c>
      <c r="L1240" s="670"/>
    </row>
    <row r="1241" s="508" customFormat="true" ht="15.95" customHeight="true" spans="1:12">
      <c r="A1241" s="658">
        <v>22405</v>
      </c>
      <c r="B1241" s="658"/>
      <c r="C1241" s="657" t="s">
        <v>1234</v>
      </c>
      <c r="D1241" s="658"/>
      <c r="E1241" s="658">
        <v>22405</v>
      </c>
      <c r="F1241" s="658" t="s">
        <v>1264</v>
      </c>
      <c r="G1241" s="664">
        <v>254.63</v>
      </c>
      <c r="H1241" s="664">
        <v>244</v>
      </c>
      <c r="I1241" s="664">
        <v>244</v>
      </c>
      <c r="J1241" s="664">
        <v>203.7336</v>
      </c>
      <c r="K1241" s="669">
        <v>-0.199883752896359</v>
      </c>
      <c r="L1241" s="685"/>
    </row>
    <row r="1242" s="508" customFormat="true" ht="15.95" customHeight="true" spans="1:12">
      <c r="A1242" s="658">
        <v>2240501</v>
      </c>
      <c r="B1242" s="658"/>
      <c r="C1242" s="658"/>
      <c r="D1242" s="657" t="s">
        <v>1265</v>
      </c>
      <c r="E1242" s="658">
        <v>2240501</v>
      </c>
      <c r="F1242" s="658" t="s">
        <v>1238</v>
      </c>
      <c r="G1242" s="664">
        <v>0</v>
      </c>
      <c r="H1242" s="664">
        <v>0</v>
      </c>
      <c r="I1242" s="664">
        <v>0</v>
      </c>
      <c r="J1242" s="664">
        <v>0</v>
      </c>
      <c r="K1242" s="669" t="s">
        <v>71</v>
      </c>
      <c r="L1242" s="670"/>
    </row>
    <row r="1243" s="508" customFormat="true" ht="15.95" customHeight="true" spans="1:12">
      <c r="A1243" s="658">
        <v>2240502</v>
      </c>
      <c r="B1243" s="658"/>
      <c r="C1243" s="658"/>
      <c r="D1243" s="657" t="s">
        <v>1265</v>
      </c>
      <c r="E1243" s="658">
        <v>2240502</v>
      </c>
      <c r="F1243" s="658" t="s">
        <v>1239</v>
      </c>
      <c r="G1243" s="664">
        <v>0</v>
      </c>
      <c r="H1243" s="664">
        <v>0</v>
      </c>
      <c r="I1243" s="664">
        <v>0</v>
      </c>
      <c r="J1243" s="664">
        <v>0</v>
      </c>
      <c r="K1243" s="669" t="s">
        <v>71</v>
      </c>
      <c r="L1243" s="670"/>
    </row>
    <row r="1244" s="508" customFormat="true" ht="15.95" customHeight="true" spans="1:12">
      <c r="A1244" s="658">
        <v>2240503</v>
      </c>
      <c r="B1244" s="658"/>
      <c r="C1244" s="658"/>
      <c r="D1244" s="657" t="s">
        <v>1265</v>
      </c>
      <c r="E1244" s="658">
        <v>2240503</v>
      </c>
      <c r="F1244" s="658" t="s">
        <v>1240</v>
      </c>
      <c r="G1244" s="664">
        <v>0</v>
      </c>
      <c r="H1244" s="664">
        <v>0</v>
      </c>
      <c r="I1244" s="664">
        <v>0</v>
      </c>
      <c r="J1244" s="664">
        <v>0</v>
      </c>
      <c r="K1244" s="669" t="s">
        <v>71</v>
      </c>
      <c r="L1244" s="670"/>
    </row>
    <row r="1245" s="508" customFormat="true" ht="15.95" customHeight="true" spans="1:12">
      <c r="A1245" s="658">
        <v>2240504</v>
      </c>
      <c r="B1245" s="658"/>
      <c r="C1245" s="658"/>
      <c r="D1245" s="657" t="s">
        <v>1265</v>
      </c>
      <c r="E1245" s="658">
        <v>2240504</v>
      </c>
      <c r="F1245" s="658" t="s">
        <v>1266</v>
      </c>
      <c r="G1245" s="664">
        <v>254.63</v>
      </c>
      <c r="H1245" s="664">
        <v>244</v>
      </c>
      <c r="I1245" s="664">
        <v>244</v>
      </c>
      <c r="J1245" s="664">
        <v>203.7336</v>
      </c>
      <c r="K1245" s="669">
        <v>-0.199883752896359</v>
      </c>
      <c r="L1245" s="670"/>
    </row>
    <row r="1246" s="508" customFormat="true" ht="15.95" customHeight="true" spans="1:12">
      <c r="A1246" s="658">
        <v>2240505</v>
      </c>
      <c r="B1246" s="658"/>
      <c r="C1246" s="658"/>
      <c r="D1246" s="657" t="s">
        <v>1265</v>
      </c>
      <c r="E1246" s="658">
        <v>2240505</v>
      </c>
      <c r="F1246" s="658" t="s">
        <v>1267</v>
      </c>
      <c r="G1246" s="664">
        <v>0</v>
      </c>
      <c r="H1246" s="664">
        <v>0</v>
      </c>
      <c r="I1246" s="664">
        <v>0</v>
      </c>
      <c r="J1246" s="664">
        <v>0</v>
      </c>
      <c r="K1246" s="669" t="s">
        <v>71</v>
      </c>
      <c r="L1246" s="670"/>
    </row>
    <row r="1247" s="508" customFormat="true" ht="15.95" customHeight="true" spans="1:12">
      <c r="A1247" s="658">
        <v>2240506</v>
      </c>
      <c r="B1247" s="658"/>
      <c r="C1247" s="658"/>
      <c r="D1247" s="657" t="s">
        <v>1265</v>
      </c>
      <c r="E1247" s="658">
        <v>2240506</v>
      </c>
      <c r="F1247" s="658" t="s">
        <v>1268</v>
      </c>
      <c r="G1247" s="664">
        <v>0</v>
      </c>
      <c r="H1247" s="664">
        <v>0</v>
      </c>
      <c r="I1247" s="664">
        <v>0</v>
      </c>
      <c r="J1247" s="664">
        <v>0</v>
      </c>
      <c r="K1247" s="669" t="s">
        <v>71</v>
      </c>
      <c r="L1247" s="670"/>
    </row>
    <row r="1248" s="508" customFormat="true" ht="15.95" customHeight="true" spans="1:12">
      <c r="A1248" s="658">
        <v>2240507</v>
      </c>
      <c r="B1248" s="658"/>
      <c r="C1248" s="658"/>
      <c r="D1248" s="657" t="s">
        <v>1265</v>
      </c>
      <c r="E1248" s="658">
        <v>2240507</v>
      </c>
      <c r="F1248" s="658" t="s">
        <v>1269</v>
      </c>
      <c r="G1248" s="664">
        <v>0</v>
      </c>
      <c r="H1248" s="664">
        <v>0</v>
      </c>
      <c r="I1248" s="664">
        <v>0</v>
      </c>
      <c r="J1248" s="664">
        <v>0</v>
      </c>
      <c r="K1248" s="669" t="s">
        <v>71</v>
      </c>
      <c r="L1248" s="670"/>
    </row>
    <row r="1249" s="508" customFormat="true" ht="15.95" customHeight="true" spans="1:12">
      <c r="A1249" s="658">
        <v>2240508</v>
      </c>
      <c r="B1249" s="658"/>
      <c r="C1249" s="658"/>
      <c r="D1249" s="657" t="s">
        <v>1265</v>
      </c>
      <c r="E1249" s="658">
        <v>2240508</v>
      </c>
      <c r="F1249" s="658" t="s">
        <v>1270</v>
      </c>
      <c r="G1249" s="664">
        <v>0</v>
      </c>
      <c r="H1249" s="664">
        <v>0</v>
      </c>
      <c r="I1249" s="664">
        <v>0</v>
      </c>
      <c r="J1249" s="664">
        <v>0</v>
      </c>
      <c r="K1249" s="669" t="s">
        <v>71</v>
      </c>
      <c r="L1249" s="670"/>
    </row>
    <row r="1250" s="508" customFormat="true" ht="15.95" customHeight="true" spans="1:12">
      <c r="A1250" s="658">
        <v>2240509</v>
      </c>
      <c r="B1250" s="658"/>
      <c r="C1250" s="658"/>
      <c r="D1250" s="657" t="s">
        <v>1265</v>
      </c>
      <c r="E1250" s="658">
        <v>2240509</v>
      </c>
      <c r="F1250" s="658" t="s">
        <v>1271</v>
      </c>
      <c r="G1250" s="664">
        <v>0</v>
      </c>
      <c r="H1250" s="664">
        <v>0</v>
      </c>
      <c r="I1250" s="664">
        <v>0</v>
      </c>
      <c r="J1250" s="664">
        <v>0</v>
      </c>
      <c r="K1250" s="669" t="s">
        <v>71</v>
      </c>
      <c r="L1250" s="670"/>
    </row>
    <row r="1251" s="508" customFormat="true" ht="15.95" customHeight="true" spans="1:12">
      <c r="A1251" s="658">
        <v>2240510</v>
      </c>
      <c r="B1251" s="658"/>
      <c r="C1251" s="658"/>
      <c r="D1251" s="657" t="s">
        <v>1265</v>
      </c>
      <c r="E1251" s="658">
        <v>2240510</v>
      </c>
      <c r="F1251" s="658" t="s">
        <v>1272</v>
      </c>
      <c r="G1251" s="664">
        <v>0</v>
      </c>
      <c r="H1251" s="664">
        <v>0</v>
      </c>
      <c r="I1251" s="664">
        <v>0</v>
      </c>
      <c r="J1251" s="664">
        <v>0</v>
      </c>
      <c r="K1251" s="669" t="s">
        <v>71</v>
      </c>
      <c r="L1251" s="670"/>
    </row>
    <row r="1252" s="508" customFormat="true" ht="15.95" customHeight="true" spans="1:12">
      <c r="A1252" s="658">
        <v>2240550</v>
      </c>
      <c r="B1252" s="658"/>
      <c r="C1252" s="658"/>
      <c r="D1252" s="657" t="s">
        <v>1265</v>
      </c>
      <c r="E1252" s="658">
        <v>2240550</v>
      </c>
      <c r="F1252" s="658" t="s">
        <v>1273</v>
      </c>
      <c r="G1252" s="664">
        <v>0</v>
      </c>
      <c r="H1252" s="664">
        <v>0</v>
      </c>
      <c r="I1252" s="664">
        <v>0</v>
      </c>
      <c r="J1252" s="664">
        <v>0</v>
      </c>
      <c r="K1252" s="669" t="s">
        <v>71</v>
      </c>
      <c r="L1252" s="670"/>
    </row>
    <row r="1253" s="508" customFormat="true" ht="15.95" customHeight="true" spans="1:12">
      <c r="A1253" s="658">
        <v>2240599</v>
      </c>
      <c r="B1253" s="658"/>
      <c r="C1253" s="658"/>
      <c r="D1253" s="657" t="s">
        <v>1265</v>
      </c>
      <c r="E1253" s="658">
        <v>2240599</v>
      </c>
      <c r="F1253" s="658" t="s">
        <v>1274</v>
      </c>
      <c r="G1253" s="664">
        <v>0</v>
      </c>
      <c r="H1253" s="664">
        <v>0</v>
      </c>
      <c r="I1253" s="664">
        <v>0</v>
      </c>
      <c r="J1253" s="664">
        <v>0</v>
      </c>
      <c r="K1253" s="669" t="s">
        <v>71</v>
      </c>
      <c r="L1253" s="670"/>
    </row>
    <row r="1254" s="508" customFormat="true" ht="15.95" customHeight="true" spans="1:12">
      <c r="A1254" s="658">
        <v>22406</v>
      </c>
      <c r="B1254" s="658"/>
      <c r="C1254" s="657" t="s">
        <v>1234</v>
      </c>
      <c r="D1254" s="658"/>
      <c r="E1254" s="658">
        <v>22406</v>
      </c>
      <c r="F1254" s="658" t="s">
        <v>1275</v>
      </c>
      <c r="G1254" s="664">
        <v>2140.073</v>
      </c>
      <c r="H1254" s="664">
        <v>1679</v>
      </c>
      <c r="I1254" s="664">
        <v>1679</v>
      </c>
      <c r="J1254" s="664">
        <v>2127.7815</v>
      </c>
      <c r="K1254" s="669">
        <v>-0.00574349566580197</v>
      </c>
      <c r="L1254" s="670"/>
    </row>
    <row r="1255" s="508" customFormat="true" ht="15.95" customHeight="true" spans="1:12">
      <c r="A1255" s="658">
        <v>2240601</v>
      </c>
      <c r="B1255" s="658"/>
      <c r="C1255" s="658"/>
      <c r="D1255" s="657" t="s">
        <v>1276</v>
      </c>
      <c r="E1255" s="658">
        <v>2240601</v>
      </c>
      <c r="F1255" s="658" t="s">
        <v>1277</v>
      </c>
      <c r="G1255" s="664">
        <v>1815.873</v>
      </c>
      <c r="H1255" s="664">
        <v>1679</v>
      </c>
      <c r="I1255" s="664">
        <v>1679</v>
      </c>
      <c r="J1255" s="664">
        <v>2127.7815</v>
      </c>
      <c r="K1255" s="669">
        <v>0.171767794333635</v>
      </c>
      <c r="L1255" s="670"/>
    </row>
    <row r="1256" s="508" customFormat="true" ht="15.95" customHeight="true" spans="1:12">
      <c r="A1256" s="658">
        <v>2240602</v>
      </c>
      <c r="B1256" s="658"/>
      <c r="C1256" s="658"/>
      <c r="D1256" s="657" t="s">
        <v>1276</v>
      </c>
      <c r="E1256" s="658">
        <v>2240602</v>
      </c>
      <c r="F1256" s="658" t="s">
        <v>1278</v>
      </c>
      <c r="G1256" s="664">
        <v>215.2</v>
      </c>
      <c r="H1256" s="664">
        <v>0</v>
      </c>
      <c r="I1256" s="664">
        <v>0</v>
      </c>
      <c r="J1256" s="664">
        <v>0</v>
      </c>
      <c r="K1256" s="669">
        <v>-1</v>
      </c>
      <c r="L1256" s="276"/>
    </row>
    <row r="1257" s="508" customFormat="true" ht="15.95" customHeight="true" spans="1:12">
      <c r="A1257" s="658">
        <v>2240699</v>
      </c>
      <c r="B1257" s="658"/>
      <c r="C1257" s="658"/>
      <c r="D1257" s="657" t="s">
        <v>1276</v>
      </c>
      <c r="E1257" s="658">
        <v>2240699</v>
      </c>
      <c r="F1257" s="658" t="s">
        <v>1279</v>
      </c>
      <c r="G1257" s="664">
        <v>109</v>
      </c>
      <c r="H1257" s="664">
        <v>0</v>
      </c>
      <c r="I1257" s="664">
        <v>0</v>
      </c>
      <c r="J1257" s="664">
        <v>0</v>
      </c>
      <c r="K1257" s="669">
        <v>-1</v>
      </c>
      <c r="L1257" s="276"/>
    </row>
    <row r="1258" s="508" customFormat="true" ht="15.95" customHeight="true" spans="1:12">
      <c r="A1258" s="658">
        <v>22407</v>
      </c>
      <c r="B1258" s="658"/>
      <c r="C1258" s="657" t="s">
        <v>1234</v>
      </c>
      <c r="D1258" s="658"/>
      <c r="E1258" s="658">
        <v>22407</v>
      </c>
      <c r="F1258" s="658" t="s">
        <v>1280</v>
      </c>
      <c r="G1258" s="664">
        <v>0</v>
      </c>
      <c r="H1258" s="664">
        <v>0</v>
      </c>
      <c r="I1258" s="664">
        <v>0</v>
      </c>
      <c r="J1258" s="664">
        <v>0</v>
      </c>
      <c r="K1258" s="669" t="s">
        <v>71</v>
      </c>
      <c r="L1258" s="670"/>
    </row>
    <row r="1259" s="508" customFormat="true" ht="15.95" customHeight="true" spans="1:12">
      <c r="A1259" s="658">
        <v>2240703</v>
      </c>
      <c r="B1259" s="658"/>
      <c r="C1259" s="658"/>
      <c r="D1259" s="657" t="s">
        <v>1281</v>
      </c>
      <c r="E1259" s="658">
        <v>2240703</v>
      </c>
      <c r="F1259" s="658" t="s">
        <v>1282</v>
      </c>
      <c r="G1259" s="664">
        <v>0</v>
      </c>
      <c r="H1259" s="664">
        <v>0</v>
      </c>
      <c r="I1259" s="664">
        <v>0</v>
      </c>
      <c r="J1259" s="664">
        <v>0</v>
      </c>
      <c r="K1259" s="669" t="s">
        <v>71</v>
      </c>
      <c r="L1259" s="670"/>
    </row>
    <row r="1260" s="508" customFormat="true" ht="15.95" customHeight="true" spans="1:12">
      <c r="A1260" s="658">
        <v>2240704</v>
      </c>
      <c r="B1260" s="658"/>
      <c r="C1260" s="658"/>
      <c r="D1260" s="657" t="s">
        <v>1281</v>
      </c>
      <c r="E1260" s="658">
        <v>2240704</v>
      </c>
      <c r="F1260" s="658" t="s">
        <v>1283</v>
      </c>
      <c r="G1260" s="664">
        <v>0</v>
      </c>
      <c r="H1260" s="664">
        <v>0</v>
      </c>
      <c r="I1260" s="664">
        <v>0</v>
      </c>
      <c r="J1260" s="664">
        <v>0</v>
      </c>
      <c r="K1260" s="669" t="s">
        <v>71</v>
      </c>
      <c r="L1260" s="670"/>
    </row>
    <row r="1261" s="508" customFormat="true" ht="15.95" customHeight="true" spans="1:12">
      <c r="A1261" s="658">
        <v>2240799</v>
      </c>
      <c r="B1261" s="658"/>
      <c r="C1261" s="658"/>
      <c r="D1261" s="657" t="s">
        <v>1281</v>
      </c>
      <c r="E1261" s="658">
        <v>2240799</v>
      </c>
      <c r="F1261" s="658" t="s">
        <v>1284</v>
      </c>
      <c r="G1261" s="664">
        <v>0</v>
      </c>
      <c r="H1261" s="664">
        <v>0</v>
      </c>
      <c r="I1261" s="664">
        <v>0</v>
      </c>
      <c r="J1261" s="664">
        <v>0</v>
      </c>
      <c r="K1261" s="669" t="s">
        <v>71</v>
      </c>
      <c r="L1261" s="670"/>
    </row>
    <row r="1262" s="508" customFormat="true" ht="15.95" customHeight="true" spans="1:12">
      <c r="A1262" s="658">
        <v>22499</v>
      </c>
      <c r="B1262" s="658" t="s">
        <v>220</v>
      </c>
      <c r="C1262" s="657" t="s">
        <v>1234</v>
      </c>
      <c r="D1262" s="658"/>
      <c r="E1262" s="658">
        <v>22499</v>
      </c>
      <c r="F1262" s="658" t="s">
        <v>1285</v>
      </c>
      <c r="G1262" s="664">
        <v>0</v>
      </c>
      <c r="H1262" s="664">
        <v>1176.93497</v>
      </c>
      <c r="I1262" s="664">
        <v>944</v>
      </c>
      <c r="J1262" s="664">
        <v>232.93497</v>
      </c>
      <c r="K1262" s="669" t="s">
        <v>71</v>
      </c>
      <c r="L1262" s="670"/>
    </row>
    <row r="1263" s="508" customFormat="true" ht="15.95" customHeight="true" spans="1:12">
      <c r="A1263" s="658">
        <v>2249999</v>
      </c>
      <c r="B1263" s="671" t="s">
        <v>226</v>
      </c>
      <c r="C1263" s="657"/>
      <c r="D1263" s="658">
        <v>22499</v>
      </c>
      <c r="E1263" s="658">
        <v>2249999</v>
      </c>
      <c r="F1263" s="658" t="s">
        <v>1286</v>
      </c>
      <c r="G1263" s="664">
        <v>0</v>
      </c>
      <c r="H1263" s="664">
        <v>1176.93497</v>
      </c>
      <c r="I1263" s="664">
        <v>944</v>
      </c>
      <c r="J1263" s="664">
        <v>232.93497</v>
      </c>
      <c r="K1263" s="669" t="s">
        <v>71</v>
      </c>
      <c r="L1263" s="670"/>
    </row>
    <row r="1264" s="508" customFormat="true" ht="15.95" customHeight="true" spans="1:12">
      <c r="A1264" s="658">
        <v>227</v>
      </c>
      <c r="B1264" s="658" t="s">
        <v>220</v>
      </c>
      <c r="C1264" s="658"/>
      <c r="D1264" s="658"/>
      <c r="E1264" s="658">
        <v>227</v>
      </c>
      <c r="F1264" s="658" t="s">
        <v>1287</v>
      </c>
      <c r="G1264" s="664">
        <v>600000</v>
      </c>
      <c r="H1264" s="664">
        <v>0</v>
      </c>
      <c r="I1264" s="664">
        <v>0</v>
      </c>
      <c r="J1264" s="664">
        <v>600000</v>
      </c>
      <c r="K1264" s="669">
        <v>0</v>
      </c>
      <c r="L1264" s="670"/>
    </row>
    <row r="1265" s="508" customFormat="true" ht="39.95" customHeight="true" spans="1:12">
      <c r="A1265" s="671">
        <v>232</v>
      </c>
      <c r="B1265" s="671"/>
      <c r="C1265" s="671"/>
      <c r="D1265" s="671"/>
      <c r="E1265" s="658">
        <v>232</v>
      </c>
      <c r="F1265" s="658" t="s">
        <v>1288</v>
      </c>
      <c r="G1265" s="664">
        <v>36000</v>
      </c>
      <c r="H1265" s="664">
        <v>12499</v>
      </c>
      <c r="I1265" s="664">
        <v>12499</v>
      </c>
      <c r="J1265" s="664">
        <v>25000</v>
      </c>
      <c r="K1265" s="669">
        <v>-0.305555555555556</v>
      </c>
      <c r="L1265" s="276" t="s">
        <v>1289</v>
      </c>
    </row>
    <row r="1266" s="508" customFormat="true" ht="39.95" customHeight="true" spans="1:12">
      <c r="A1266" s="658">
        <v>23203</v>
      </c>
      <c r="B1266" s="658"/>
      <c r="C1266" s="657" t="s">
        <v>1290</v>
      </c>
      <c r="D1266" s="658"/>
      <c r="E1266" s="658">
        <v>23203</v>
      </c>
      <c r="F1266" s="658" t="s">
        <v>1291</v>
      </c>
      <c r="G1266" s="664">
        <v>36000</v>
      </c>
      <c r="H1266" s="664">
        <v>12499</v>
      </c>
      <c r="I1266" s="664">
        <v>12499</v>
      </c>
      <c r="J1266" s="664">
        <v>25000</v>
      </c>
      <c r="K1266" s="669">
        <v>-0.305555555555556</v>
      </c>
      <c r="L1266" s="276" t="s">
        <v>1289</v>
      </c>
    </row>
    <row r="1267" s="508" customFormat="true" ht="39.95" customHeight="true" spans="1:12">
      <c r="A1267" s="658">
        <v>2320301</v>
      </c>
      <c r="B1267" s="658"/>
      <c r="C1267" s="658"/>
      <c r="D1267" s="657" t="s">
        <v>1292</v>
      </c>
      <c r="E1267" s="658">
        <v>2320301</v>
      </c>
      <c r="F1267" s="658" t="s">
        <v>1293</v>
      </c>
      <c r="G1267" s="664">
        <v>35000</v>
      </c>
      <c r="H1267" s="664">
        <v>12499</v>
      </c>
      <c r="I1267" s="664">
        <v>12499</v>
      </c>
      <c r="J1267" s="664">
        <v>25000</v>
      </c>
      <c r="K1267" s="669">
        <v>-0.285714285714286</v>
      </c>
      <c r="L1267" s="276"/>
    </row>
    <row r="1268" s="508" customFormat="true" ht="15.95" customHeight="true" spans="1:12">
      <c r="A1268" s="658">
        <v>2320302</v>
      </c>
      <c r="B1268" s="658"/>
      <c r="C1268" s="658"/>
      <c r="D1268" s="657" t="s">
        <v>1292</v>
      </c>
      <c r="E1268" s="658">
        <v>2320302</v>
      </c>
      <c r="F1268" s="658" t="s">
        <v>1294</v>
      </c>
      <c r="G1268" s="664">
        <v>0</v>
      </c>
      <c r="H1268" s="664">
        <v>0</v>
      </c>
      <c r="I1268" s="664">
        <v>0</v>
      </c>
      <c r="J1268" s="664">
        <v>0</v>
      </c>
      <c r="K1268" s="669" t="s">
        <v>71</v>
      </c>
      <c r="L1268" s="670"/>
    </row>
    <row r="1269" s="508" customFormat="true" ht="15.95" customHeight="true" spans="1:12">
      <c r="A1269" s="658">
        <v>2320303</v>
      </c>
      <c r="B1269" s="658"/>
      <c r="C1269" s="658"/>
      <c r="D1269" s="657" t="s">
        <v>1292</v>
      </c>
      <c r="E1269" s="658">
        <v>2320303</v>
      </c>
      <c r="F1269" s="658" t="s">
        <v>1295</v>
      </c>
      <c r="G1269" s="664">
        <v>0</v>
      </c>
      <c r="H1269" s="664">
        <v>0</v>
      </c>
      <c r="I1269" s="664">
        <v>0</v>
      </c>
      <c r="J1269" s="664">
        <v>0</v>
      </c>
      <c r="K1269" s="669" t="s">
        <v>71</v>
      </c>
      <c r="L1269" s="670"/>
    </row>
    <row r="1270" s="508" customFormat="true" ht="39.95" customHeight="true" spans="1:12">
      <c r="A1270" s="658">
        <v>2320399</v>
      </c>
      <c r="B1270" s="658"/>
      <c r="C1270" s="658"/>
      <c r="D1270" s="657" t="s">
        <v>1292</v>
      </c>
      <c r="E1270" s="658">
        <v>2320399</v>
      </c>
      <c r="F1270" s="658" t="s">
        <v>1296</v>
      </c>
      <c r="G1270" s="664">
        <v>1000</v>
      </c>
      <c r="H1270" s="664">
        <v>0</v>
      </c>
      <c r="I1270" s="664">
        <v>0</v>
      </c>
      <c r="J1270" s="664">
        <v>0</v>
      </c>
      <c r="K1270" s="669">
        <v>-1</v>
      </c>
      <c r="L1270" s="276" t="s">
        <v>1297</v>
      </c>
    </row>
    <row r="1271" s="508" customFormat="true" ht="15.95" customHeight="true" spans="1:12">
      <c r="A1271" s="671">
        <v>233</v>
      </c>
      <c r="B1271" s="671"/>
      <c r="C1271" s="671"/>
      <c r="D1271" s="671"/>
      <c r="E1271" s="658">
        <v>233</v>
      </c>
      <c r="F1271" s="658" t="s">
        <v>1298</v>
      </c>
      <c r="G1271" s="664">
        <v>5000</v>
      </c>
      <c r="H1271" s="664">
        <v>572</v>
      </c>
      <c r="I1271" s="664">
        <v>572</v>
      </c>
      <c r="J1271" s="664">
        <v>5000</v>
      </c>
      <c r="K1271" s="669">
        <v>0</v>
      </c>
      <c r="L1271" s="670"/>
    </row>
    <row r="1272" s="508" customFormat="true" ht="15.95" customHeight="true" spans="1:12">
      <c r="A1272" s="658">
        <v>23303</v>
      </c>
      <c r="B1272" s="658" t="s">
        <v>220</v>
      </c>
      <c r="C1272" s="657" t="s">
        <v>1299</v>
      </c>
      <c r="D1272" s="658"/>
      <c r="E1272" s="658">
        <v>23303</v>
      </c>
      <c r="F1272" s="658" t="s">
        <v>1300</v>
      </c>
      <c r="G1272" s="664">
        <v>5000</v>
      </c>
      <c r="H1272" s="664">
        <v>572</v>
      </c>
      <c r="I1272" s="664">
        <v>572</v>
      </c>
      <c r="J1272" s="664">
        <v>5000</v>
      </c>
      <c r="K1272" s="669">
        <v>0</v>
      </c>
      <c r="L1272" s="670"/>
    </row>
    <row r="1273" s="508" customFormat="true" ht="78" customHeight="true" spans="1:12">
      <c r="A1273" s="671">
        <v>229</v>
      </c>
      <c r="B1273" s="671"/>
      <c r="C1273" s="671"/>
      <c r="D1273" s="671"/>
      <c r="E1273" s="658">
        <v>229</v>
      </c>
      <c r="F1273" s="658" t="s">
        <v>1301</v>
      </c>
      <c r="G1273" s="664">
        <v>724003.509164745</v>
      </c>
      <c r="H1273" s="664">
        <v>17033.13025</v>
      </c>
      <c r="I1273" s="664">
        <v>15865</v>
      </c>
      <c r="J1273" s="664">
        <v>633637.43025</v>
      </c>
      <c r="K1273" s="669">
        <v>-0.124814421160744</v>
      </c>
      <c r="L1273" s="276" t="s">
        <v>1302</v>
      </c>
    </row>
    <row r="1274" s="508" customFormat="true" ht="39.95" customHeight="true" spans="1:12">
      <c r="A1274" s="658">
        <v>22902</v>
      </c>
      <c r="B1274" s="658" t="s">
        <v>220</v>
      </c>
      <c r="C1274" s="657" t="s">
        <v>1303</v>
      </c>
      <c r="D1274" s="658"/>
      <c r="E1274" s="658">
        <v>22902</v>
      </c>
      <c r="F1274" s="658" t="s">
        <v>1304</v>
      </c>
      <c r="G1274" s="664">
        <v>327927.384495848</v>
      </c>
      <c r="H1274" s="664">
        <v>0</v>
      </c>
      <c r="I1274" s="664">
        <v>0</v>
      </c>
      <c r="J1274" s="664">
        <v>249767</v>
      </c>
      <c r="K1274" s="669">
        <v>-0.238346622426824</v>
      </c>
      <c r="L1274" s="276" t="s">
        <v>1305</v>
      </c>
    </row>
    <row r="1275" s="649" customFormat="true" ht="19" customHeight="true" spans="1:12">
      <c r="A1275" s="682"/>
      <c r="B1275" s="682"/>
      <c r="C1275" s="683"/>
      <c r="D1275" s="682"/>
      <c r="E1275" s="682"/>
      <c r="F1275" s="682" t="s">
        <v>1306</v>
      </c>
      <c r="G1275" s="684">
        <v>327927.384495848</v>
      </c>
      <c r="H1275" s="684">
        <v>0</v>
      </c>
      <c r="I1275" s="684">
        <v>0</v>
      </c>
      <c r="J1275" s="684">
        <v>249767</v>
      </c>
      <c r="K1275" s="686">
        <v>-0.238346622426824</v>
      </c>
      <c r="L1275" s="687"/>
    </row>
    <row r="1276" s="508" customFormat="true" ht="15.95" customHeight="true" spans="1:12">
      <c r="A1276" s="658">
        <v>22999</v>
      </c>
      <c r="B1276" s="658" t="s">
        <v>220</v>
      </c>
      <c r="C1276" s="657" t="s">
        <v>1303</v>
      </c>
      <c r="D1276" s="658"/>
      <c r="E1276" s="658">
        <v>22999</v>
      </c>
      <c r="F1276" s="658" t="s">
        <v>1118</v>
      </c>
      <c r="G1276" s="664">
        <v>396076.124668897</v>
      </c>
      <c r="H1276" s="664">
        <v>17033.13025</v>
      </c>
      <c r="I1276" s="664">
        <v>15865</v>
      </c>
      <c r="J1276" s="664">
        <v>383870.43025</v>
      </c>
      <c r="K1276" s="669">
        <v>-0.0308165366672896</v>
      </c>
      <c r="L1276" s="276"/>
    </row>
    <row r="1277" s="508" customFormat="true" ht="15.95" customHeight="true" spans="1:12">
      <c r="A1277" s="671">
        <v>2299999</v>
      </c>
      <c r="B1277" s="671" t="s">
        <v>226</v>
      </c>
      <c r="C1277" s="672"/>
      <c r="D1277" s="671">
        <v>22999</v>
      </c>
      <c r="E1277" s="658">
        <v>2299999</v>
      </c>
      <c r="F1277" s="658" t="s">
        <v>1307</v>
      </c>
      <c r="G1277" s="664">
        <v>396076.124668897</v>
      </c>
      <c r="H1277" s="664">
        <v>17033.13025</v>
      </c>
      <c r="I1277" s="664">
        <v>15865</v>
      </c>
      <c r="J1277" s="664">
        <v>383870.43025</v>
      </c>
      <c r="K1277" s="669">
        <v>-0.0308165366672896</v>
      </c>
      <c r="L1277" s="276"/>
    </row>
  </sheetData>
  <mergeCells count="1">
    <mergeCell ref="E2:L2"/>
  </mergeCells>
  <printOptions horizontalCentered="true" verticalCentered="true"/>
  <pageMargins left="0.751388888888889" right="0.751388888888889" top="1" bottom="1" header="0.5" footer="0.5"/>
  <pageSetup paperSize="9" scale="82" fitToHeight="0" orientation="landscape" horizontalDpi="600"/>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9" tint="0.8"/>
  </sheetPr>
  <dimension ref="A1:D65"/>
  <sheetViews>
    <sheetView view="pageBreakPreview" zoomScaleNormal="100" zoomScaleSheetLayoutView="100" topLeftCell="A43" workbookViewId="0">
      <selection activeCell="B57" sqref="B57"/>
    </sheetView>
  </sheetViews>
  <sheetFormatPr defaultColWidth="9.04347826086956" defaultRowHeight="21" customHeight="true" outlineLevelCol="3"/>
  <cols>
    <col min="1" max="1" width="68.2521739130435" style="357" customWidth="true"/>
    <col min="2" max="3" width="15.8260869565217" style="360" customWidth="true"/>
    <col min="4" max="4" width="15.8260869565217" style="359" customWidth="true"/>
    <col min="5" max="16380" width="9.04347826086956" style="357"/>
    <col min="16381" max="16384" width="9.04347826086956" style="431"/>
  </cols>
  <sheetData>
    <row r="1" s="356" customFormat="true" customHeight="true" spans="1:4">
      <c r="A1" s="221" t="s">
        <v>1902</v>
      </c>
      <c r="B1" s="384"/>
      <c r="C1" s="384"/>
      <c r="D1" s="386" t="s">
        <v>32</v>
      </c>
    </row>
    <row r="2" s="356" customFormat="true" customHeight="true" spans="1:4">
      <c r="A2" s="363" t="s">
        <v>1903</v>
      </c>
      <c r="B2" s="363"/>
      <c r="C2" s="363"/>
      <c r="D2" s="363"/>
    </row>
    <row r="3" s="356" customFormat="true" customHeight="true" spans="1:4">
      <c r="A3" s="366"/>
      <c r="B3" s="366"/>
      <c r="C3" s="366"/>
      <c r="D3" s="389" t="s">
        <v>2</v>
      </c>
    </row>
    <row r="4" s="357" customFormat="true" ht="30" customHeight="true" spans="1:4">
      <c r="A4" s="205" t="s">
        <v>3</v>
      </c>
      <c r="B4" s="371" t="s">
        <v>44</v>
      </c>
      <c r="C4" s="448" t="s">
        <v>45</v>
      </c>
      <c r="D4" s="283" t="s">
        <v>1820</v>
      </c>
    </row>
    <row r="5" s="357" customFormat="true" customHeight="true" spans="1:4">
      <c r="A5" s="247" t="s">
        <v>1822</v>
      </c>
      <c r="B5" s="449">
        <f>B6</f>
        <v>300</v>
      </c>
      <c r="C5" s="449"/>
      <c r="D5" s="378">
        <f>(C5-B5)/B5</f>
        <v>-1</v>
      </c>
    </row>
    <row r="6" s="357" customFormat="true" customHeight="true" spans="1:4">
      <c r="A6" s="376" t="s">
        <v>1824</v>
      </c>
      <c r="B6" s="392">
        <v>300</v>
      </c>
      <c r="C6" s="392"/>
      <c r="D6" s="378">
        <f>(C6-B6)/B6</f>
        <v>-1</v>
      </c>
    </row>
    <row r="7" s="357" customFormat="true" customHeight="true" spans="1:4">
      <c r="A7" s="376" t="s">
        <v>1826</v>
      </c>
      <c r="B7" s="392"/>
      <c r="C7" s="392"/>
      <c r="D7" s="378"/>
    </row>
    <row r="8" s="357" customFormat="true" customHeight="true" spans="1:4">
      <c r="A8" s="376" t="s">
        <v>1828</v>
      </c>
      <c r="B8" s="450"/>
      <c r="C8" s="450"/>
      <c r="D8" s="378"/>
    </row>
    <row r="9" s="357" customFormat="true" customHeight="true" spans="1:4">
      <c r="A9" s="376" t="s">
        <v>1830</v>
      </c>
      <c r="B9" s="392"/>
      <c r="C9" s="392"/>
      <c r="D9" s="378"/>
    </row>
    <row r="10" s="357" customFormat="true" customHeight="true" spans="1:4">
      <c r="A10" s="376" t="s">
        <v>1832</v>
      </c>
      <c r="B10" s="392"/>
      <c r="C10" s="392"/>
      <c r="D10" s="378"/>
    </row>
    <row r="11" s="357" customFormat="true" customHeight="true" spans="1:4">
      <c r="A11" s="376" t="s">
        <v>1834</v>
      </c>
      <c r="B11" s="392"/>
      <c r="C11" s="392"/>
      <c r="D11" s="378"/>
    </row>
    <row r="12" s="357" customFormat="true" customHeight="true" spans="1:4">
      <c r="A12" s="376" t="s">
        <v>1836</v>
      </c>
      <c r="B12" s="450"/>
      <c r="C12" s="450"/>
      <c r="D12" s="378"/>
    </row>
    <row r="13" s="357" customFormat="true" customHeight="true" spans="1:4">
      <c r="A13" s="376" t="s">
        <v>1838</v>
      </c>
      <c r="B13" s="450"/>
      <c r="C13" s="450"/>
      <c r="D13" s="378"/>
    </row>
    <row r="14" s="357" customFormat="true" customHeight="true" spans="1:4">
      <c r="A14" s="376" t="s">
        <v>1840</v>
      </c>
      <c r="B14" s="450"/>
      <c r="C14" s="450"/>
      <c r="D14" s="378"/>
    </row>
    <row r="15" s="357" customFormat="true" customHeight="true" spans="1:4">
      <c r="A15" s="376" t="s">
        <v>1842</v>
      </c>
      <c r="B15" s="450"/>
      <c r="C15" s="450"/>
      <c r="D15" s="378"/>
    </row>
    <row r="16" s="357" customFormat="true" customHeight="true" spans="1:4">
      <c r="A16" s="376" t="s">
        <v>1844</v>
      </c>
      <c r="B16" s="392">
        <f>SUM(B17:B26)</f>
        <v>2315842</v>
      </c>
      <c r="C16" s="392">
        <f>SUM(C17:C26)</f>
        <v>5451414</v>
      </c>
      <c r="D16" s="378">
        <f t="shared" ref="D16:D18" si="0">(C16-B16)/B16</f>
        <v>1.3539662895828</v>
      </c>
    </row>
    <row r="17" s="357" customFormat="true" customHeight="true" spans="1:4">
      <c r="A17" s="376" t="s">
        <v>1846</v>
      </c>
      <c r="B17" s="392">
        <v>2157322</v>
      </c>
      <c r="C17" s="392">
        <v>5276522</v>
      </c>
      <c r="D17" s="378">
        <f t="shared" si="0"/>
        <v>1.44586668100543</v>
      </c>
    </row>
    <row r="18" s="357" customFormat="true" customHeight="true" spans="1:4">
      <c r="A18" s="376" t="s">
        <v>1848</v>
      </c>
      <c r="B18" s="392">
        <v>5331</v>
      </c>
      <c r="C18" s="392">
        <v>5148</v>
      </c>
      <c r="D18" s="378">
        <f t="shared" si="0"/>
        <v>-0.0343275182892515</v>
      </c>
    </row>
    <row r="19" s="357" customFormat="true" customHeight="true" spans="1:4">
      <c r="A19" s="376" t="s">
        <v>1850</v>
      </c>
      <c r="B19" s="392"/>
      <c r="C19" s="392"/>
      <c r="D19" s="378"/>
    </row>
    <row r="20" s="357" customFormat="true" customHeight="true" spans="1:4">
      <c r="A20" s="376" t="s">
        <v>1852</v>
      </c>
      <c r="B20" s="392"/>
      <c r="C20" s="392"/>
      <c r="D20" s="378"/>
    </row>
    <row r="21" s="357" customFormat="true" customHeight="true" spans="1:4">
      <c r="A21" s="376" t="s">
        <v>1854</v>
      </c>
      <c r="B21" s="392">
        <v>132189</v>
      </c>
      <c r="C21" s="392">
        <v>169744</v>
      </c>
      <c r="D21" s="378">
        <f>(C21-B21)/B21</f>
        <v>0.28410079507372</v>
      </c>
    </row>
    <row r="22" s="357" customFormat="true" customHeight="true" spans="1:4">
      <c r="A22" s="376" t="s">
        <v>1855</v>
      </c>
      <c r="B22" s="392"/>
      <c r="C22" s="392"/>
      <c r="D22" s="378"/>
    </row>
    <row r="23" s="357" customFormat="true" customHeight="true" spans="1:4">
      <c r="A23" s="376" t="s">
        <v>1856</v>
      </c>
      <c r="B23" s="392">
        <v>21000</v>
      </c>
      <c r="C23" s="392"/>
      <c r="D23" s="378">
        <f>(C23-B23)/B23</f>
        <v>-1</v>
      </c>
    </row>
    <row r="24" s="357" customFormat="true" customHeight="true" spans="1:4">
      <c r="A24" s="376" t="s">
        <v>1857</v>
      </c>
      <c r="B24" s="392"/>
      <c r="C24" s="392"/>
      <c r="D24" s="378"/>
    </row>
    <row r="25" s="357" customFormat="true" customHeight="true" spans="1:4">
      <c r="A25" s="376" t="s">
        <v>1858</v>
      </c>
      <c r="B25" s="392"/>
      <c r="C25" s="392"/>
      <c r="D25" s="378"/>
    </row>
    <row r="26" s="357" customFormat="true" customHeight="true" spans="1:4">
      <c r="A26" s="376" t="s">
        <v>1859</v>
      </c>
      <c r="B26" s="392"/>
      <c r="C26" s="392"/>
      <c r="D26" s="378"/>
    </row>
    <row r="27" s="357" customFormat="true" customHeight="true" spans="1:4">
      <c r="A27" s="376" t="s">
        <v>1860</v>
      </c>
      <c r="B27" s="392"/>
      <c r="C27" s="392"/>
      <c r="D27" s="378"/>
    </row>
    <row r="28" s="357" customFormat="true" customHeight="true" spans="1:4">
      <c r="A28" s="376" t="s">
        <v>1861</v>
      </c>
      <c r="B28" s="392"/>
      <c r="C28" s="392"/>
      <c r="D28" s="378"/>
    </row>
    <row r="29" s="357" customFormat="true" customHeight="true" spans="1:4">
      <c r="A29" s="376" t="s">
        <v>1862</v>
      </c>
      <c r="B29" s="450"/>
      <c r="C29" s="450"/>
      <c r="D29" s="378"/>
    </row>
    <row r="30" s="357" customFormat="true" customHeight="true" spans="1:4">
      <c r="A30" s="376" t="s">
        <v>1863</v>
      </c>
      <c r="B30" s="392"/>
      <c r="C30" s="392"/>
      <c r="D30" s="378"/>
    </row>
    <row r="31" s="357" customFormat="true" customHeight="true" spans="1:4">
      <c r="A31" s="376" t="s">
        <v>1864</v>
      </c>
      <c r="B31" s="450"/>
      <c r="C31" s="450"/>
      <c r="D31" s="378"/>
    </row>
    <row r="32" s="357" customFormat="true" customHeight="true" spans="1:4">
      <c r="A32" s="376" t="s">
        <v>1865</v>
      </c>
      <c r="B32" s="450"/>
      <c r="C32" s="450"/>
      <c r="D32" s="378"/>
    </row>
    <row r="33" s="357" customFormat="true" customHeight="true" spans="1:4">
      <c r="A33" s="376" t="s">
        <v>1866</v>
      </c>
      <c r="B33" s="392">
        <f>SUM(B34:B43)</f>
        <v>31889</v>
      </c>
      <c r="C33" s="392">
        <f>C39</f>
        <v>0</v>
      </c>
      <c r="D33" s="378">
        <f>(C33-B33)/B33</f>
        <v>-1</v>
      </c>
    </row>
    <row r="34" s="357" customFormat="true" customHeight="true" spans="1:4">
      <c r="A34" s="376" t="s">
        <v>1867</v>
      </c>
      <c r="B34" s="450"/>
      <c r="C34" s="450"/>
      <c r="D34" s="378"/>
    </row>
    <row r="35" s="357" customFormat="true" customHeight="true" spans="1:4">
      <c r="A35" s="376" t="s">
        <v>1868</v>
      </c>
      <c r="B35" s="392"/>
      <c r="C35" s="392"/>
      <c r="D35" s="378"/>
    </row>
    <row r="36" s="357" customFormat="true" customHeight="true" spans="1:4">
      <c r="A36" s="376" t="s">
        <v>1869</v>
      </c>
      <c r="B36" s="392"/>
      <c r="C36" s="392"/>
      <c r="D36" s="378"/>
    </row>
    <row r="37" s="357" customFormat="true" customHeight="true" spans="1:4">
      <c r="A37" s="376" t="s">
        <v>1870</v>
      </c>
      <c r="B37" s="450"/>
      <c r="C37" s="450"/>
      <c r="D37" s="378"/>
    </row>
    <row r="38" s="357" customFormat="true" customHeight="true" spans="1:4">
      <c r="A38" s="376" t="s">
        <v>1871</v>
      </c>
      <c r="B38" s="450"/>
      <c r="C38" s="450"/>
      <c r="D38" s="378"/>
    </row>
    <row r="39" s="357" customFormat="true" customHeight="true" spans="1:4">
      <c r="A39" s="376" t="s">
        <v>1872</v>
      </c>
      <c r="B39" s="392">
        <v>31889</v>
      </c>
      <c r="C39" s="392">
        <f>'本级基金收支表（表一）'!G40</f>
        <v>0</v>
      </c>
      <c r="D39" s="378">
        <f>(C39-B39)/B39</f>
        <v>-1</v>
      </c>
    </row>
    <row r="40" s="357" customFormat="true" customHeight="true" spans="1:4">
      <c r="A40" s="376" t="s">
        <v>1873</v>
      </c>
      <c r="B40" s="450"/>
      <c r="C40" s="450"/>
      <c r="D40" s="378"/>
    </row>
    <row r="41" s="357" customFormat="true" customHeight="true" spans="1:4">
      <c r="A41" s="376" t="s">
        <v>1874</v>
      </c>
      <c r="B41" s="392"/>
      <c r="C41" s="392"/>
      <c r="D41" s="378"/>
    </row>
    <row r="42" s="357" customFormat="true" customHeight="true" spans="1:4">
      <c r="A42" s="376" t="s">
        <v>1875</v>
      </c>
      <c r="B42" s="392"/>
      <c r="C42" s="392"/>
      <c r="D42" s="378"/>
    </row>
    <row r="43" s="357" customFormat="true" customHeight="true" spans="1:4">
      <c r="A43" s="376" t="s">
        <v>1876</v>
      </c>
      <c r="B43" s="392"/>
      <c r="C43" s="392"/>
      <c r="D43" s="378"/>
    </row>
    <row r="44" s="357" customFormat="true" customHeight="true" spans="1:4">
      <c r="A44" s="376" t="s">
        <v>1877</v>
      </c>
      <c r="B44" s="450"/>
      <c r="C44" s="450"/>
      <c r="D44" s="378"/>
    </row>
    <row r="45" s="357" customFormat="true" customHeight="true" spans="1:4">
      <c r="A45" s="376" t="s">
        <v>1878</v>
      </c>
      <c r="B45" s="450"/>
      <c r="C45" s="450"/>
      <c r="D45" s="378"/>
    </row>
    <row r="46" s="357" customFormat="true" customHeight="true" spans="1:4">
      <c r="A46" s="376" t="s">
        <v>1879</v>
      </c>
      <c r="B46" s="392">
        <f>SUM(B47:B49)</f>
        <v>2147662</v>
      </c>
      <c r="C46" s="377">
        <f>SUM(C47:C49)</f>
        <v>808764.44</v>
      </c>
      <c r="D46" s="378">
        <f t="shared" ref="D46:D51" si="1">(C46-B46)/B46</f>
        <v>-0.623420985238832</v>
      </c>
    </row>
    <row r="47" s="357" customFormat="true" customHeight="true" spans="1:4">
      <c r="A47" s="376" t="s">
        <v>1880</v>
      </c>
      <c r="B47" s="392">
        <v>2104420</v>
      </c>
      <c r="C47" s="392">
        <v>763000</v>
      </c>
      <c r="D47" s="378">
        <f t="shared" si="1"/>
        <v>-0.637429790631148</v>
      </c>
    </row>
    <row r="48" s="357" customFormat="true" customHeight="true" spans="1:4">
      <c r="A48" s="376" t="s">
        <v>1881</v>
      </c>
      <c r="B48" s="392">
        <v>15779</v>
      </c>
      <c r="C48" s="392">
        <v>18382</v>
      </c>
      <c r="D48" s="378">
        <f t="shared" si="1"/>
        <v>0.164966094175803</v>
      </c>
    </row>
    <row r="49" s="357" customFormat="true" customHeight="true" spans="1:4">
      <c r="A49" s="376" t="s">
        <v>1882</v>
      </c>
      <c r="B49" s="392">
        <v>27463</v>
      </c>
      <c r="C49" s="392">
        <v>27382.44</v>
      </c>
      <c r="D49" s="378">
        <f t="shared" si="1"/>
        <v>-0.00293340130357213</v>
      </c>
    </row>
    <row r="50" s="357" customFormat="true" customHeight="true" spans="1:4">
      <c r="A50" s="376" t="s">
        <v>1883</v>
      </c>
      <c r="B50" s="392">
        <v>70260</v>
      </c>
      <c r="C50" s="392">
        <v>187200</v>
      </c>
      <c r="D50" s="378">
        <f t="shared" si="1"/>
        <v>1.66438941076003</v>
      </c>
    </row>
    <row r="51" s="357" customFormat="true" customHeight="true" spans="1:4">
      <c r="A51" s="376" t="s">
        <v>1884</v>
      </c>
      <c r="B51" s="392">
        <v>1781</v>
      </c>
      <c r="C51" s="392">
        <v>2500</v>
      </c>
      <c r="D51" s="378">
        <f t="shared" si="1"/>
        <v>0.403705783267827</v>
      </c>
    </row>
    <row r="52" s="357" customFormat="true" customHeight="true" spans="1:4">
      <c r="A52" s="376" t="s">
        <v>1885</v>
      </c>
      <c r="B52" s="392"/>
      <c r="C52" s="392"/>
      <c r="D52" s="378"/>
    </row>
    <row r="53" s="357" customFormat="true" customHeight="true" spans="1:4">
      <c r="A53" s="376"/>
      <c r="B53" s="392"/>
      <c r="C53" s="392"/>
      <c r="D53" s="378"/>
    </row>
    <row r="54" s="357" customFormat="true" customHeight="true" spans="1:4">
      <c r="A54" s="396" t="s">
        <v>49</v>
      </c>
      <c r="B54" s="392">
        <f>B5+B9+B13+B16+B27+B33+B44+B46+B50+B51+B52</f>
        <v>4567734</v>
      </c>
      <c r="C54" s="392">
        <f>C5+C9+C13+C16+C27+C33+C44+C46+C50+C51+C52</f>
        <v>6449878.44</v>
      </c>
      <c r="D54" s="378">
        <f t="shared" ref="D54:D57" si="2">(C54-B54)/B54</f>
        <v>0.412052111615957</v>
      </c>
    </row>
    <row r="55" s="357" customFormat="true" customHeight="true" spans="1:4">
      <c r="A55" s="394" t="s">
        <v>1316</v>
      </c>
      <c r="B55" s="392">
        <f>B56+B59+B60+B61</f>
        <v>19034750.55</v>
      </c>
      <c r="C55" s="392">
        <f>C56+C59+C60+C61</f>
        <v>13433789.81</v>
      </c>
      <c r="D55" s="378">
        <f t="shared" si="2"/>
        <v>-0.294249232491255</v>
      </c>
    </row>
    <row r="56" s="357" customFormat="true" customHeight="true" spans="1:4">
      <c r="A56" s="376" t="s">
        <v>1887</v>
      </c>
      <c r="B56" s="392">
        <f>B57</f>
        <v>6856611</v>
      </c>
      <c r="C56" s="392">
        <f>C57</f>
        <v>6692521.13</v>
      </c>
      <c r="D56" s="378">
        <f t="shared" si="2"/>
        <v>-0.0239316289053003</v>
      </c>
    </row>
    <row r="57" s="357" customFormat="true" customHeight="true" spans="1:4">
      <c r="A57" s="376" t="s">
        <v>1889</v>
      </c>
      <c r="B57" s="392">
        <f>'本级基金收支表（表一）'!F58</f>
        <v>6856611</v>
      </c>
      <c r="C57" s="392">
        <v>6692521.13</v>
      </c>
      <c r="D57" s="378">
        <f t="shared" si="2"/>
        <v>-0.0239316289053003</v>
      </c>
    </row>
    <row r="58" s="357" customFormat="true" customHeight="true" spans="1:4">
      <c r="A58" s="376" t="s">
        <v>1891</v>
      </c>
      <c r="B58" s="392"/>
      <c r="C58" s="392"/>
      <c r="D58" s="378"/>
    </row>
    <row r="59" s="357" customFormat="true" customHeight="true" spans="1:4">
      <c r="A59" s="376" t="s">
        <v>1892</v>
      </c>
      <c r="B59" s="392">
        <f>'本级基金收支表（表一）'!F60</f>
        <v>1038200</v>
      </c>
      <c r="C59" s="392">
        <f>'本级基金收支表（表一）'!G60</f>
        <v>2263000</v>
      </c>
      <c r="D59" s="378">
        <f t="shared" ref="D59:D62" si="3">(C59-B59)/B59</f>
        <v>1.17973415526873</v>
      </c>
    </row>
    <row r="60" s="357" customFormat="true" customHeight="true" spans="1:4">
      <c r="A60" s="376" t="s">
        <v>1893</v>
      </c>
      <c r="B60" s="392">
        <f>B65-B62-B61-B59-B57-B54</f>
        <v>8105939.55</v>
      </c>
      <c r="C60" s="392">
        <f>C65-C62-C54-C61-C59-C56</f>
        <v>2821268.68</v>
      </c>
      <c r="D60" s="378">
        <f t="shared" si="3"/>
        <v>-0.651950441698026</v>
      </c>
    </row>
    <row r="61" s="357" customFormat="true" customHeight="true" spans="1:4">
      <c r="A61" s="376" t="s">
        <v>1895</v>
      </c>
      <c r="B61" s="392">
        <v>3034000</v>
      </c>
      <c r="C61" s="392">
        <v>1657000</v>
      </c>
      <c r="D61" s="378">
        <f t="shared" si="3"/>
        <v>-0.45385629531971</v>
      </c>
    </row>
    <row r="62" s="357" customFormat="true" customHeight="true" spans="1:4">
      <c r="A62" s="394" t="s">
        <v>1897</v>
      </c>
      <c r="B62" s="392">
        <v>26650</v>
      </c>
      <c r="C62" s="392">
        <v>218650</v>
      </c>
      <c r="D62" s="378">
        <f t="shared" si="3"/>
        <v>7.20450281425891</v>
      </c>
    </row>
    <row r="63" s="357" customFormat="true" customHeight="true" spans="1:4">
      <c r="A63" s="396"/>
      <c r="B63" s="392"/>
      <c r="C63" s="392"/>
      <c r="D63" s="378"/>
    </row>
    <row r="64" s="357" customFormat="true" customHeight="true" spans="1:4">
      <c r="A64" s="394"/>
      <c r="B64" s="392"/>
      <c r="C64" s="392"/>
      <c r="D64" s="378"/>
    </row>
    <row r="65" s="357" customFormat="true" customHeight="true" spans="1:4">
      <c r="A65" s="396" t="s">
        <v>1405</v>
      </c>
      <c r="B65" s="392">
        <f>'本级基金收入表（表二）'!B33</f>
        <v>23629134.55</v>
      </c>
      <c r="C65" s="392">
        <f>'本级基金收入表（表二）'!C33</f>
        <v>20102318.25</v>
      </c>
      <c r="D65" s="378">
        <f>(C65-B65)/B65</f>
        <v>-0.149257108530029</v>
      </c>
    </row>
  </sheetData>
  <mergeCells count="1">
    <mergeCell ref="A2:D2"/>
  </mergeCells>
  <pageMargins left="0.75" right="0.75" top="1" bottom="1" header="0.5" footer="0.5"/>
  <pageSetup paperSize="9" orientation="portrait"/>
  <headerFooter alignWithMargins="0"/>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9" tint="0.8"/>
  </sheetPr>
  <dimension ref="A1:D269"/>
  <sheetViews>
    <sheetView view="pageBreakPreview" zoomScaleNormal="100" zoomScaleSheetLayoutView="100" topLeftCell="A237" workbookViewId="0">
      <selection activeCell="C237" sqref="C237"/>
    </sheetView>
  </sheetViews>
  <sheetFormatPr defaultColWidth="9.04347826086956" defaultRowHeight="21" customHeight="true" outlineLevelCol="3"/>
  <cols>
    <col min="1" max="1" width="45.6434782608696" style="357" customWidth="true"/>
    <col min="2" max="2" width="16.9565217391304" style="358" customWidth="true"/>
    <col min="3" max="3" width="71.3565217391304" style="357" customWidth="true"/>
    <col min="4" max="4" width="16.9565217391304" style="358" customWidth="true"/>
    <col min="5" max="16384" width="9.04347826086956" style="357"/>
  </cols>
  <sheetData>
    <row r="1" s="212" customFormat="true" customHeight="true" spans="1:4">
      <c r="A1" s="221" t="s">
        <v>1904</v>
      </c>
      <c r="B1" s="442"/>
      <c r="D1" s="442"/>
    </row>
    <row r="2" s="212" customFormat="true" customHeight="true" spans="1:4">
      <c r="A2" s="421" t="s">
        <v>1905</v>
      </c>
      <c r="B2" s="443"/>
      <c r="C2" s="421"/>
      <c r="D2" s="443"/>
    </row>
    <row r="3" s="441" customFormat="true" customHeight="true" spans="2:4">
      <c r="B3" s="444"/>
      <c r="D3" s="445" t="s">
        <v>2</v>
      </c>
    </row>
    <row r="4" s="357" customFormat="true" customHeight="true" spans="1:4">
      <c r="A4" s="239" t="s">
        <v>1310</v>
      </c>
      <c r="B4" s="294"/>
      <c r="C4" s="239" t="s">
        <v>1311</v>
      </c>
      <c r="D4" s="294"/>
    </row>
    <row r="5" s="357" customFormat="true" customHeight="true" spans="1:4">
      <c r="A5" s="428" t="s">
        <v>3</v>
      </c>
      <c r="B5" s="446" t="s">
        <v>45</v>
      </c>
      <c r="C5" s="396" t="s">
        <v>3</v>
      </c>
      <c r="D5" s="446" t="s">
        <v>45</v>
      </c>
    </row>
    <row r="6" s="357" customFormat="true" customHeight="true" spans="1:4">
      <c r="A6" s="375" t="s">
        <v>1821</v>
      </c>
      <c r="B6" s="447"/>
      <c r="C6" s="376" t="s">
        <v>1822</v>
      </c>
      <c r="D6" s="377"/>
    </row>
    <row r="7" s="357" customFormat="true" customHeight="true" spans="1:4">
      <c r="A7" s="375" t="s">
        <v>1823</v>
      </c>
      <c r="B7" s="447"/>
      <c r="C7" s="376" t="s">
        <v>1824</v>
      </c>
      <c r="D7" s="377"/>
    </row>
    <row r="8" s="357" customFormat="true" customHeight="true" spans="1:4">
      <c r="A8" s="375" t="s">
        <v>1825</v>
      </c>
      <c r="B8" s="377"/>
      <c r="C8" s="376" t="s">
        <v>1906</v>
      </c>
      <c r="D8" s="377"/>
    </row>
    <row r="9" s="357" customFormat="true" customHeight="true" spans="1:4">
      <c r="A9" s="375" t="s">
        <v>1827</v>
      </c>
      <c r="B9" s="377"/>
      <c r="C9" s="376" t="s">
        <v>1907</v>
      </c>
      <c r="D9" s="377"/>
    </row>
    <row r="10" s="357" customFormat="true" customHeight="true" spans="1:4">
      <c r="A10" s="375" t="s">
        <v>1829</v>
      </c>
      <c r="B10" s="377">
        <v>116925</v>
      </c>
      <c r="C10" s="376" t="s">
        <v>1908</v>
      </c>
      <c r="D10" s="377"/>
    </row>
    <row r="11" s="357" customFormat="true" customHeight="true" spans="1:4">
      <c r="A11" s="375" t="s">
        <v>1831</v>
      </c>
      <c r="B11" s="377">
        <v>0</v>
      </c>
      <c r="C11" s="376" t="s">
        <v>1909</v>
      </c>
      <c r="D11" s="377"/>
    </row>
    <row r="12" s="357" customFormat="true" customHeight="true" spans="1:4">
      <c r="A12" s="375" t="s">
        <v>1833</v>
      </c>
      <c r="B12" s="377">
        <v>8778197</v>
      </c>
      <c r="C12" s="376" t="s">
        <v>1910</v>
      </c>
      <c r="D12" s="377"/>
    </row>
    <row r="13" s="357" customFormat="true" customHeight="true" spans="1:4">
      <c r="A13" s="375" t="s">
        <v>1911</v>
      </c>
      <c r="B13" s="377">
        <v>8638421</v>
      </c>
      <c r="C13" s="376" t="s">
        <v>1826</v>
      </c>
      <c r="D13" s="377"/>
    </row>
    <row r="14" s="357" customFormat="true" customHeight="true" spans="1:4">
      <c r="A14" s="375" t="s">
        <v>1912</v>
      </c>
      <c r="B14" s="377">
        <v>153000</v>
      </c>
      <c r="C14" s="376" t="s">
        <v>1913</v>
      </c>
      <c r="D14" s="377"/>
    </row>
    <row r="15" s="357" customFormat="true" customHeight="true" spans="1:4">
      <c r="A15" s="375" t="s">
        <v>1914</v>
      </c>
      <c r="B15" s="377">
        <v>0</v>
      </c>
      <c r="C15" s="376" t="s">
        <v>1915</v>
      </c>
      <c r="D15" s="377"/>
    </row>
    <row r="16" s="357" customFormat="true" customHeight="true" spans="1:4">
      <c r="A16" s="375" t="s">
        <v>1916</v>
      </c>
      <c r="B16" s="377">
        <v>-23624</v>
      </c>
      <c r="C16" s="376" t="s">
        <v>1917</v>
      </c>
      <c r="D16" s="377"/>
    </row>
    <row r="17" s="357" customFormat="true" customHeight="true" spans="1:4">
      <c r="A17" s="375" t="s">
        <v>1918</v>
      </c>
      <c r="B17" s="377">
        <v>10400</v>
      </c>
      <c r="C17" s="376" t="s">
        <v>1919</v>
      </c>
      <c r="D17" s="377"/>
    </row>
    <row r="18" s="357" customFormat="true" customHeight="true" spans="1:4">
      <c r="A18" s="375" t="s">
        <v>1835</v>
      </c>
      <c r="B18" s="377">
        <v>0</v>
      </c>
      <c r="C18" s="376" t="s">
        <v>1920</v>
      </c>
      <c r="D18" s="377"/>
    </row>
    <row r="19" s="357" customFormat="true" customHeight="true" spans="1:4">
      <c r="A19" s="375" t="s">
        <v>1837</v>
      </c>
      <c r="B19" s="377">
        <v>67892</v>
      </c>
      <c r="C19" s="376" t="s">
        <v>1828</v>
      </c>
      <c r="D19" s="447"/>
    </row>
    <row r="20" s="357" customFormat="true" customHeight="true" spans="1:4">
      <c r="A20" s="375" t="s">
        <v>1921</v>
      </c>
      <c r="B20" s="377">
        <v>49425</v>
      </c>
      <c r="C20" s="376" t="s">
        <v>1922</v>
      </c>
      <c r="D20" s="447"/>
    </row>
    <row r="21" s="357" customFormat="true" customHeight="true" spans="1:4">
      <c r="A21" s="375" t="s">
        <v>1923</v>
      </c>
      <c r="B21" s="377">
        <v>18467</v>
      </c>
      <c r="C21" s="376" t="s">
        <v>1924</v>
      </c>
      <c r="D21" s="447"/>
    </row>
    <row r="22" s="357" customFormat="true" customHeight="true" spans="1:4">
      <c r="A22" s="375" t="s">
        <v>1839</v>
      </c>
      <c r="B22" s="377"/>
      <c r="C22" s="376" t="s">
        <v>1830</v>
      </c>
      <c r="D22" s="377"/>
    </row>
    <row r="23" s="357" customFormat="true" customHeight="true" spans="1:4">
      <c r="A23" s="375" t="s">
        <v>1841</v>
      </c>
      <c r="B23" s="377"/>
      <c r="C23" s="376" t="s">
        <v>1832</v>
      </c>
      <c r="D23" s="377"/>
    </row>
    <row r="24" s="357" customFormat="true" customHeight="true" spans="1:4">
      <c r="A24" s="375" t="s">
        <v>1843</v>
      </c>
      <c r="B24" s="447"/>
      <c r="C24" s="376" t="s">
        <v>1925</v>
      </c>
      <c r="D24" s="377"/>
    </row>
    <row r="25" s="357" customFormat="true" customHeight="true" spans="1:4">
      <c r="A25" s="375" t="s">
        <v>1845</v>
      </c>
      <c r="B25" s="377"/>
      <c r="C25" s="376" t="s">
        <v>1926</v>
      </c>
      <c r="D25" s="377"/>
    </row>
    <row r="26" s="357" customFormat="true" customHeight="true" spans="1:4">
      <c r="A26" s="375" t="s">
        <v>1847</v>
      </c>
      <c r="B26" s="377">
        <v>145000</v>
      </c>
      <c r="C26" s="376" t="s">
        <v>1927</v>
      </c>
      <c r="D26" s="377"/>
    </row>
    <row r="27" s="357" customFormat="true" customHeight="true" spans="1:4">
      <c r="A27" s="375" t="s">
        <v>1849</v>
      </c>
      <c r="B27" s="377">
        <v>12448</v>
      </c>
      <c r="C27" s="376" t="s">
        <v>1834</v>
      </c>
      <c r="D27" s="377"/>
    </row>
    <row r="28" s="357" customFormat="true" customHeight="true" spans="1:4">
      <c r="A28" s="375" t="s">
        <v>1928</v>
      </c>
      <c r="B28" s="377">
        <v>12448</v>
      </c>
      <c r="C28" s="376" t="s">
        <v>1925</v>
      </c>
      <c r="D28" s="377"/>
    </row>
    <row r="29" s="357" customFormat="true" customHeight="true" spans="1:4">
      <c r="A29" s="375" t="s">
        <v>1929</v>
      </c>
      <c r="B29" s="377"/>
      <c r="C29" s="376" t="s">
        <v>1926</v>
      </c>
      <c r="D29" s="377"/>
    </row>
    <row r="30" s="357" customFormat="true" customHeight="true" spans="1:4">
      <c r="A30" s="375" t="s">
        <v>1930</v>
      </c>
      <c r="B30" s="377"/>
      <c r="C30" s="376" t="s">
        <v>1931</v>
      </c>
      <c r="D30" s="377"/>
    </row>
    <row r="31" s="357" customFormat="true" customHeight="true" spans="1:4">
      <c r="A31" s="375" t="s">
        <v>1932</v>
      </c>
      <c r="B31" s="377"/>
      <c r="C31" s="376" t="s">
        <v>1836</v>
      </c>
      <c r="D31" s="447"/>
    </row>
    <row r="32" s="357" customFormat="true" customHeight="true" spans="1:4">
      <c r="A32" s="375" t="s">
        <v>1933</v>
      </c>
      <c r="B32" s="377"/>
      <c r="C32" s="376" t="s">
        <v>1926</v>
      </c>
      <c r="D32" s="447"/>
    </row>
    <row r="33" s="357" customFormat="true" customHeight="true" spans="1:4">
      <c r="A33" s="375" t="s">
        <v>1851</v>
      </c>
      <c r="B33" s="377"/>
      <c r="C33" s="376" t="s">
        <v>1934</v>
      </c>
      <c r="D33" s="447"/>
    </row>
    <row r="34" s="357" customFormat="true" customHeight="true" spans="1:4">
      <c r="A34" s="375" t="s">
        <v>1853</v>
      </c>
      <c r="B34" s="377">
        <v>400110</v>
      </c>
      <c r="C34" s="376" t="s">
        <v>1838</v>
      </c>
      <c r="D34" s="447"/>
    </row>
    <row r="35" s="357" customFormat="true" customHeight="true" spans="1:4">
      <c r="A35" s="375"/>
      <c r="B35" s="377"/>
      <c r="C35" s="376" t="s">
        <v>1840</v>
      </c>
      <c r="D35" s="447"/>
    </row>
    <row r="36" s="357" customFormat="true" customHeight="true" spans="1:4">
      <c r="A36" s="375"/>
      <c r="B36" s="377"/>
      <c r="C36" s="376" t="s">
        <v>1935</v>
      </c>
      <c r="D36" s="447"/>
    </row>
    <row r="37" s="357" customFormat="true" customHeight="true" spans="1:4">
      <c r="A37" s="375"/>
      <c r="B37" s="379"/>
      <c r="C37" s="376" t="s">
        <v>1936</v>
      </c>
      <c r="D37" s="447"/>
    </row>
    <row r="38" s="357" customFormat="true" customHeight="true" spans="1:4">
      <c r="A38" s="375"/>
      <c r="B38" s="379"/>
      <c r="C38" s="376" t="s">
        <v>1937</v>
      </c>
      <c r="D38" s="447"/>
    </row>
    <row r="39" s="357" customFormat="true" customHeight="true" spans="1:4">
      <c r="A39" s="375"/>
      <c r="B39" s="379"/>
      <c r="C39" s="376" t="s">
        <v>1938</v>
      </c>
      <c r="D39" s="447"/>
    </row>
    <row r="40" s="357" customFormat="true" customHeight="true" spans="1:4">
      <c r="A40" s="375"/>
      <c r="B40" s="379"/>
      <c r="C40" s="376" t="s">
        <v>1842</v>
      </c>
      <c r="D40" s="447"/>
    </row>
    <row r="41" s="357" customFormat="true" customHeight="true" spans="1:4">
      <c r="A41" s="375"/>
      <c r="B41" s="379"/>
      <c r="C41" s="376" t="s">
        <v>1939</v>
      </c>
      <c r="D41" s="447"/>
    </row>
    <row r="42" s="357" customFormat="true" customHeight="true" spans="1:4">
      <c r="A42" s="375"/>
      <c r="B42" s="379"/>
      <c r="C42" s="376" t="s">
        <v>1940</v>
      </c>
      <c r="D42" s="447"/>
    </row>
    <row r="43" s="357" customFormat="true" customHeight="true" spans="1:4">
      <c r="A43" s="375"/>
      <c r="B43" s="379"/>
      <c r="C43" s="376" t="s">
        <v>1941</v>
      </c>
      <c r="D43" s="447"/>
    </row>
    <row r="44" s="357" customFormat="true" customHeight="true" spans="1:4">
      <c r="A44" s="375"/>
      <c r="B44" s="379"/>
      <c r="C44" s="376" t="s">
        <v>1942</v>
      </c>
      <c r="D44" s="447"/>
    </row>
    <row r="45" s="357" customFormat="true" customHeight="true" spans="1:4">
      <c r="A45" s="375"/>
      <c r="B45" s="379"/>
      <c r="C45" s="376" t="s">
        <v>1844</v>
      </c>
      <c r="D45" s="377">
        <f>D46+D62+D73</f>
        <v>5451414</v>
      </c>
    </row>
    <row r="46" s="357" customFormat="true" customHeight="true" spans="1:4">
      <c r="A46" s="375"/>
      <c r="B46" s="379"/>
      <c r="C46" s="376" t="s">
        <v>1846</v>
      </c>
      <c r="D46" s="377">
        <f>SUM(D47:D61)</f>
        <v>5276522</v>
      </c>
    </row>
    <row r="47" s="357" customFormat="true" customHeight="true" spans="1:4">
      <c r="A47" s="375"/>
      <c r="B47" s="379"/>
      <c r="C47" s="376" t="s">
        <v>1943</v>
      </c>
      <c r="D47" s="377">
        <v>1963414</v>
      </c>
    </row>
    <row r="48" s="357" customFormat="true" customHeight="true" spans="1:4">
      <c r="A48" s="375"/>
      <c r="B48" s="379"/>
      <c r="C48" s="376" t="s">
        <v>1944</v>
      </c>
      <c r="D48" s="377">
        <v>375000</v>
      </c>
    </row>
    <row r="49" s="357" customFormat="true" customHeight="true" spans="1:4">
      <c r="A49" s="375"/>
      <c r="B49" s="379"/>
      <c r="C49" s="376" t="s">
        <v>1945</v>
      </c>
      <c r="D49" s="377">
        <v>1723824</v>
      </c>
    </row>
    <row r="50" s="357" customFormat="true" customHeight="true" spans="1:4">
      <c r="A50" s="375"/>
      <c r="B50" s="379"/>
      <c r="C50" s="376" t="s">
        <v>1946</v>
      </c>
      <c r="D50" s="377">
        <v>7384</v>
      </c>
    </row>
    <row r="51" s="357" customFormat="true" customHeight="true" spans="1:4">
      <c r="A51" s="375"/>
      <c r="B51" s="379"/>
      <c r="C51" s="376" t="s">
        <v>1947</v>
      </c>
      <c r="D51" s="377">
        <v>332910</v>
      </c>
    </row>
    <row r="52" s="357" customFormat="true" customHeight="true" spans="1:4">
      <c r="A52" s="375"/>
      <c r="B52" s="379"/>
      <c r="C52" s="376" t="s">
        <v>1948</v>
      </c>
      <c r="D52" s="377">
        <v>35530</v>
      </c>
    </row>
    <row r="53" s="357" customFormat="true" customHeight="true" spans="1:4">
      <c r="A53" s="375"/>
      <c r="B53" s="379"/>
      <c r="C53" s="376" t="s">
        <v>1949</v>
      </c>
      <c r="D53" s="377"/>
    </row>
    <row r="54" s="357" customFormat="true" customHeight="true" spans="1:4">
      <c r="A54" s="375"/>
      <c r="B54" s="379"/>
      <c r="C54" s="376" t="s">
        <v>1950</v>
      </c>
      <c r="D54" s="377"/>
    </row>
    <row r="55" s="357" customFormat="true" customHeight="true" spans="1:4">
      <c r="A55" s="375"/>
      <c r="B55" s="379"/>
      <c r="C55" s="376" t="s">
        <v>1951</v>
      </c>
      <c r="D55" s="377"/>
    </row>
    <row r="56" s="357" customFormat="true" customHeight="true" spans="1:4">
      <c r="A56" s="375"/>
      <c r="B56" s="379"/>
      <c r="C56" s="376" t="s">
        <v>1952</v>
      </c>
      <c r="D56" s="377">
        <v>279027</v>
      </c>
    </row>
    <row r="57" s="357" customFormat="true" customHeight="true" spans="1:4">
      <c r="A57" s="375"/>
      <c r="B57" s="379"/>
      <c r="C57" s="376" t="s">
        <v>1953</v>
      </c>
      <c r="D57" s="377">
        <v>0</v>
      </c>
    </row>
    <row r="58" s="357" customFormat="true" customHeight="true" spans="1:4">
      <c r="A58" s="375"/>
      <c r="B58" s="379"/>
      <c r="C58" s="376" t="s">
        <v>1954</v>
      </c>
      <c r="D58" s="377">
        <v>474233</v>
      </c>
    </row>
    <row r="59" s="357" customFormat="true" customHeight="true" spans="1:4">
      <c r="A59" s="375"/>
      <c r="B59" s="379"/>
      <c r="C59" s="376" t="s">
        <v>1955</v>
      </c>
      <c r="D59" s="377"/>
    </row>
    <row r="60" s="357" customFormat="true" customHeight="true" spans="1:4">
      <c r="A60" s="375"/>
      <c r="B60" s="379"/>
      <c r="C60" s="376" t="s">
        <v>1956</v>
      </c>
      <c r="D60" s="377"/>
    </row>
    <row r="61" s="357" customFormat="true" customHeight="true" spans="1:4">
      <c r="A61" s="375"/>
      <c r="B61" s="379"/>
      <c r="C61" s="376" t="s">
        <v>1957</v>
      </c>
      <c r="D61" s="377">
        <v>85200</v>
      </c>
    </row>
    <row r="62" s="357" customFormat="true" customHeight="true" spans="1:4">
      <c r="A62" s="375"/>
      <c r="B62" s="379"/>
      <c r="C62" s="376" t="s">
        <v>1848</v>
      </c>
      <c r="D62" s="377">
        <v>5148</v>
      </c>
    </row>
    <row r="63" s="357" customFormat="true" customHeight="true" spans="1:4">
      <c r="A63" s="375"/>
      <c r="B63" s="379"/>
      <c r="C63" s="376" t="s">
        <v>1943</v>
      </c>
      <c r="D63" s="377">
        <v>0</v>
      </c>
    </row>
    <row r="64" s="357" customFormat="true" customHeight="true" spans="1:4">
      <c r="A64" s="375"/>
      <c r="B64" s="379"/>
      <c r="C64" s="376" t="s">
        <v>1944</v>
      </c>
      <c r="D64" s="377">
        <v>5148</v>
      </c>
    </row>
    <row r="65" s="357" customFormat="true" customHeight="true" spans="1:4">
      <c r="A65" s="375"/>
      <c r="B65" s="379"/>
      <c r="C65" s="376" t="s">
        <v>1958</v>
      </c>
      <c r="D65" s="377"/>
    </row>
    <row r="66" s="357" customFormat="true" customHeight="true" spans="1:4">
      <c r="A66" s="375"/>
      <c r="B66" s="379"/>
      <c r="C66" s="376" t="s">
        <v>1850</v>
      </c>
      <c r="D66" s="377"/>
    </row>
    <row r="67" s="357" customFormat="true" customHeight="true" spans="1:4">
      <c r="A67" s="375"/>
      <c r="B67" s="379"/>
      <c r="C67" s="376" t="s">
        <v>1852</v>
      </c>
      <c r="D67" s="377"/>
    </row>
    <row r="68" s="357" customFormat="true" customHeight="true" spans="1:4">
      <c r="A68" s="375"/>
      <c r="B68" s="379"/>
      <c r="C68" s="376" t="s">
        <v>1959</v>
      </c>
      <c r="D68" s="377"/>
    </row>
    <row r="69" s="357" customFormat="true" customHeight="true" spans="1:4">
      <c r="A69" s="375"/>
      <c r="B69" s="379"/>
      <c r="C69" s="376" t="s">
        <v>1960</v>
      </c>
      <c r="D69" s="377"/>
    </row>
    <row r="70" s="357" customFormat="true" customHeight="true" spans="1:4">
      <c r="A70" s="375"/>
      <c r="B70" s="379"/>
      <c r="C70" s="376" t="s">
        <v>1961</v>
      </c>
      <c r="D70" s="377"/>
    </row>
    <row r="71" s="357" customFormat="true" customHeight="true" spans="1:4">
      <c r="A71" s="375"/>
      <c r="B71" s="379"/>
      <c r="C71" s="376" t="s">
        <v>1962</v>
      </c>
      <c r="D71" s="377"/>
    </row>
    <row r="72" s="357" customFormat="true" customHeight="true" spans="1:4">
      <c r="A72" s="375"/>
      <c r="B72" s="379"/>
      <c r="C72" s="376" t="s">
        <v>1963</v>
      </c>
      <c r="D72" s="377"/>
    </row>
    <row r="73" s="357" customFormat="true" customHeight="true" spans="1:4">
      <c r="A73" s="375"/>
      <c r="B73" s="379"/>
      <c r="C73" s="376" t="s">
        <v>1964</v>
      </c>
      <c r="D73" s="377">
        <v>169744</v>
      </c>
    </row>
    <row r="74" s="357" customFormat="true" customHeight="true" spans="1:4">
      <c r="A74" s="375"/>
      <c r="B74" s="379"/>
      <c r="C74" s="376" t="s">
        <v>1965</v>
      </c>
      <c r="D74" s="377">
        <v>169744</v>
      </c>
    </row>
    <row r="75" s="357" customFormat="true" customHeight="true" spans="1:4">
      <c r="A75" s="375"/>
      <c r="B75" s="379"/>
      <c r="C75" s="376" t="s">
        <v>1966</v>
      </c>
      <c r="D75" s="377"/>
    </row>
    <row r="76" s="357" customFormat="true" customHeight="true" spans="1:4">
      <c r="A76" s="375"/>
      <c r="B76" s="379"/>
      <c r="C76" s="376" t="s">
        <v>1967</v>
      </c>
      <c r="D76" s="377"/>
    </row>
    <row r="77" s="357" customFormat="true" customHeight="true" spans="1:4">
      <c r="A77" s="375"/>
      <c r="B77" s="379"/>
      <c r="C77" s="376" t="s">
        <v>1855</v>
      </c>
      <c r="D77" s="377"/>
    </row>
    <row r="78" s="357" customFormat="true" customHeight="true" spans="1:4">
      <c r="A78" s="375"/>
      <c r="B78" s="379"/>
      <c r="C78" s="376" t="s">
        <v>1943</v>
      </c>
      <c r="D78" s="377"/>
    </row>
    <row r="79" s="357" customFormat="true" customHeight="true" spans="1:4">
      <c r="A79" s="375"/>
      <c r="B79" s="379"/>
      <c r="C79" s="376" t="s">
        <v>1944</v>
      </c>
      <c r="D79" s="377"/>
    </row>
    <row r="80" s="357" customFormat="true" customHeight="true" spans="1:4">
      <c r="A80" s="375"/>
      <c r="B80" s="379"/>
      <c r="C80" s="376" t="s">
        <v>1968</v>
      </c>
      <c r="D80" s="377"/>
    </row>
    <row r="81" s="357" customFormat="true" customHeight="true" spans="1:4">
      <c r="A81" s="375"/>
      <c r="B81" s="379"/>
      <c r="C81" s="376" t="s">
        <v>1856</v>
      </c>
      <c r="D81" s="377"/>
    </row>
    <row r="82" s="357" customFormat="true" customHeight="true" spans="1:4">
      <c r="A82" s="375"/>
      <c r="B82" s="379"/>
      <c r="C82" s="376" t="s">
        <v>1943</v>
      </c>
      <c r="D82" s="377"/>
    </row>
    <row r="83" s="357" customFormat="true" customHeight="true" spans="1:4">
      <c r="A83" s="375"/>
      <c r="B83" s="379"/>
      <c r="C83" s="376" t="s">
        <v>1944</v>
      </c>
      <c r="D83" s="377"/>
    </row>
    <row r="84" s="357" customFormat="true" customHeight="true" spans="1:4">
      <c r="A84" s="375"/>
      <c r="B84" s="379"/>
      <c r="C84" s="376" t="s">
        <v>1969</v>
      </c>
      <c r="D84" s="377"/>
    </row>
    <row r="85" s="357" customFormat="true" customHeight="true" spans="1:4">
      <c r="A85" s="375"/>
      <c r="B85" s="379"/>
      <c r="C85" s="376" t="s">
        <v>1857</v>
      </c>
      <c r="D85" s="377"/>
    </row>
    <row r="86" s="357" customFormat="true" customHeight="true" spans="1:4">
      <c r="A86" s="375"/>
      <c r="B86" s="379"/>
      <c r="C86" s="376" t="s">
        <v>1959</v>
      </c>
      <c r="D86" s="377"/>
    </row>
    <row r="87" s="357" customFormat="true" customHeight="true" spans="1:4">
      <c r="A87" s="375"/>
      <c r="B87" s="379"/>
      <c r="C87" s="376" t="s">
        <v>1960</v>
      </c>
      <c r="D87" s="377"/>
    </row>
    <row r="88" s="357" customFormat="true" customHeight="true" spans="1:4">
      <c r="A88" s="375"/>
      <c r="B88" s="379"/>
      <c r="C88" s="376" t="s">
        <v>1961</v>
      </c>
      <c r="D88" s="377"/>
    </row>
    <row r="89" s="357" customFormat="true" customHeight="true" spans="1:4">
      <c r="A89" s="375"/>
      <c r="B89" s="379"/>
      <c r="C89" s="376" t="s">
        <v>1962</v>
      </c>
      <c r="D89" s="377"/>
    </row>
    <row r="90" s="357" customFormat="true" customHeight="true" spans="1:4">
      <c r="A90" s="375"/>
      <c r="B90" s="379"/>
      <c r="C90" s="376" t="s">
        <v>1970</v>
      </c>
      <c r="D90" s="377"/>
    </row>
    <row r="91" s="357" customFormat="true" customHeight="true" spans="1:4">
      <c r="A91" s="375"/>
      <c r="B91" s="379"/>
      <c r="C91" s="376" t="s">
        <v>1858</v>
      </c>
      <c r="D91" s="377"/>
    </row>
    <row r="92" s="357" customFormat="true" customHeight="true" spans="1:4">
      <c r="A92" s="375"/>
      <c r="B92" s="379"/>
      <c r="C92" s="376" t="s">
        <v>1965</v>
      </c>
      <c r="D92" s="377"/>
    </row>
    <row r="93" s="357" customFormat="true" customHeight="true" spans="1:4">
      <c r="A93" s="375"/>
      <c r="B93" s="379"/>
      <c r="C93" s="376" t="s">
        <v>1971</v>
      </c>
      <c r="D93" s="377"/>
    </row>
    <row r="94" s="357" customFormat="true" customHeight="true" spans="1:4">
      <c r="A94" s="375"/>
      <c r="B94" s="379"/>
      <c r="C94" s="376" t="s">
        <v>1859</v>
      </c>
      <c r="D94" s="377"/>
    </row>
    <row r="95" s="357" customFormat="true" customHeight="true" spans="1:4">
      <c r="A95" s="375"/>
      <c r="B95" s="379"/>
      <c r="C95" s="376" t="s">
        <v>1943</v>
      </c>
      <c r="D95" s="377"/>
    </row>
    <row r="96" s="357" customFormat="true" customHeight="true" spans="1:4">
      <c r="A96" s="375"/>
      <c r="B96" s="379"/>
      <c r="C96" s="376" t="s">
        <v>1944</v>
      </c>
      <c r="D96" s="377"/>
    </row>
    <row r="97" s="357" customFormat="true" customHeight="true" spans="1:4">
      <c r="A97" s="375"/>
      <c r="B97" s="379"/>
      <c r="C97" s="376" t="s">
        <v>1945</v>
      </c>
      <c r="D97" s="377"/>
    </row>
    <row r="98" s="357" customFormat="true" customHeight="true" spans="1:4">
      <c r="A98" s="375"/>
      <c r="B98" s="379"/>
      <c r="C98" s="376" t="s">
        <v>1946</v>
      </c>
      <c r="D98" s="377"/>
    </row>
    <row r="99" s="357" customFormat="true" customHeight="true" spans="1:4">
      <c r="A99" s="375"/>
      <c r="B99" s="379"/>
      <c r="C99" s="376" t="s">
        <v>1949</v>
      </c>
      <c r="D99" s="377"/>
    </row>
    <row r="100" s="357" customFormat="true" customHeight="true" spans="1:4">
      <c r="A100" s="375"/>
      <c r="B100" s="379"/>
      <c r="C100" s="376" t="s">
        <v>1951</v>
      </c>
      <c r="D100" s="377"/>
    </row>
    <row r="101" s="357" customFormat="true" customHeight="true" spans="1:4">
      <c r="A101" s="375"/>
      <c r="B101" s="379"/>
      <c r="C101" s="376" t="s">
        <v>1952</v>
      </c>
      <c r="D101" s="377"/>
    </row>
    <row r="102" s="357" customFormat="true" customHeight="true" spans="1:4">
      <c r="A102" s="375"/>
      <c r="B102" s="379"/>
      <c r="C102" s="376" t="s">
        <v>1972</v>
      </c>
      <c r="D102" s="377"/>
    </row>
    <row r="103" s="357" customFormat="true" customHeight="true" spans="1:4">
      <c r="A103" s="375"/>
      <c r="B103" s="379"/>
      <c r="C103" s="376" t="s">
        <v>1860</v>
      </c>
      <c r="D103" s="377"/>
    </row>
    <row r="104" s="357" customFormat="true" customHeight="true" spans="1:4">
      <c r="A104" s="375"/>
      <c r="B104" s="379"/>
      <c r="C104" s="376" t="s">
        <v>1861</v>
      </c>
      <c r="D104" s="377"/>
    </row>
    <row r="105" s="357" customFormat="true" customHeight="true" spans="1:4">
      <c r="A105" s="375"/>
      <c r="B105" s="379"/>
      <c r="C105" s="376" t="s">
        <v>1926</v>
      </c>
      <c r="D105" s="377"/>
    </row>
    <row r="106" s="357" customFormat="true" customHeight="true" spans="1:4">
      <c r="A106" s="375"/>
      <c r="B106" s="379"/>
      <c r="C106" s="376" t="s">
        <v>1973</v>
      </c>
      <c r="D106" s="377"/>
    </row>
    <row r="107" s="357" customFormat="true" customHeight="true" spans="1:4">
      <c r="A107" s="375"/>
      <c r="B107" s="379"/>
      <c r="C107" s="376" t="s">
        <v>1974</v>
      </c>
      <c r="D107" s="377"/>
    </row>
    <row r="108" s="357" customFormat="true" customHeight="true" spans="1:4">
      <c r="A108" s="375"/>
      <c r="B108" s="379"/>
      <c r="C108" s="376" t="s">
        <v>1975</v>
      </c>
      <c r="D108" s="377"/>
    </row>
    <row r="109" s="357" customFormat="true" customHeight="true" spans="1:4">
      <c r="A109" s="375"/>
      <c r="B109" s="379"/>
      <c r="C109" s="376" t="s">
        <v>1862</v>
      </c>
      <c r="D109" s="447"/>
    </row>
    <row r="110" s="357" customFormat="true" customHeight="true" spans="1:4">
      <c r="A110" s="375"/>
      <c r="B110" s="379"/>
      <c r="C110" s="376" t="s">
        <v>1926</v>
      </c>
      <c r="D110" s="447"/>
    </row>
    <row r="111" s="357" customFormat="true" customHeight="true" spans="1:4">
      <c r="A111" s="375"/>
      <c r="B111" s="379"/>
      <c r="C111" s="376" t="s">
        <v>1973</v>
      </c>
      <c r="D111" s="447"/>
    </row>
    <row r="112" s="357" customFormat="true" customHeight="true" spans="1:4">
      <c r="A112" s="375"/>
      <c r="B112" s="379"/>
      <c r="C112" s="376" t="s">
        <v>1976</v>
      </c>
      <c r="D112" s="447"/>
    </row>
    <row r="113" s="357" customFormat="true" customHeight="true" spans="1:4">
      <c r="A113" s="375"/>
      <c r="B113" s="379"/>
      <c r="C113" s="376" t="s">
        <v>1977</v>
      </c>
      <c r="D113" s="447"/>
    </row>
    <row r="114" s="357" customFormat="true" customHeight="true" spans="1:4">
      <c r="A114" s="375"/>
      <c r="B114" s="379"/>
      <c r="C114" s="376" t="s">
        <v>1863</v>
      </c>
      <c r="D114" s="377"/>
    </row>
    <row r="115" s="357" customFormat="true" customHeight="true" spans="1:4">
      <c r="A115" s="375"/>
      <c r="B115" s="379"/>
      <c r="C115" s="376" t="s">
        <v>1978</v>
      </c>
      <c r="D115" s="377"/>
    </row>
    <row r="116" s="357" customFormat="true" customHeight="true" spans="1:4">
      <c r="A116" s="375"/>
      <c r="B116" s="379"/>
      <c r="C116" s="376" t="s">
        <v>1979</v>
      </c>
      <c r="D116" s="377"/>
    </row>
    <row r="117" s="357" customFormat="true" customHeight="true" spans="1:4">
      <c r="A117" s="375"/>
      <c r="B117" s="379"/>
      <c r="C117" s="376" t="s">
        <v>1980</v>
      </c>
      <c r="D117" s="377"/>
    </row>
    <row r="118" s="357" customFormat="true" customHeight="true" spans="1:4">
      <c r="A118" s="375"/>
      <c r="B118" s="379"/>
      <c r="C118" s="376" t="s">
        <v>1981</v>
      </c>
      <c r="D118" s="377"/>
    </row>
    <row r="119" s="357" customFormat="true" customHeight="true" spans="1:4">
      <c r="A119" s="375"/>
      <c r="B119" s="379"/>
      <c r="C119" s="376" t="s">
        <v>1866</v>
      </c>
      <c r="D119" s="377">
        <f>SUM(D120,D125,D130,D135,D144,D151,D160,D166,D167)</f>
        <v>0</v>
      </c>
    </row>
    <row r="120" s="357" customFormat="true" customHeight="true" spans="1:4">
      <c r="A120" s="375"/>
      <c r="B120" s="379"/>
      <c r="C120" s="376" t="s">
        <v>1867</v>
      </c>
      <c r="D120" s="447"/>
    </row>
    <row r="121" s="357" customFormat="true" customHeight="true" spans="1:4">
      <c r="A121" s="375"/>
      <c r="B121" s="379"/>
      <c r="C121" s="376" t="s">
        <v>1982</v>
      </c>
      <c r="D121" s="447"/>
    </row>
    <row r="122" s="357" customFormat="true" customHeight="true" spans="1:4">
      <c r="A122" s="375"/>
      <c r="B122" s="379"/>
      <c r="C122" s="376" t="s">
        <v>1983</v>
      </c>
      <c r="D122" s="447"/>
    </row>
    <row r="123" s="357" customFormat="true" customHeight="true" spans="1:4">
      <c r="A123" s="375"/>
      <c r="B123" s="379"/>
      <c r="C123" s="376" t="s">
        <v>1984</v>
      </c>
      <c r="D123" s="447"/>
    </row>
    <row r="124" s="357" customFormat="true" customHeight="true" spans="1:4">
      <c r="A124" s="375"/>
      <c r="B124" s="379"/>
      <c r="C124" s="376" t="s">
        <v>1985</v>
      </c>
      <c r="D124" s="447"/>
    </row>
    <row r="125" s="357" customFormat="true" customHeight="true" spans="1:4">
      <c r="A125" s="375"/>
      <c r="B125" s="379"/>
      <c r="C125" s="376" t="s">
        <v>1868</v>
      </c>
      <c r="D125" s="377"/>
    </row>
    <row r="126" s="357" customFormat="true" customHeight="true" spans="1:4">
      <c r="A126" s="375"/>
      <c r="B126" s="379"/>
      <c r="C126" s="376" t="s">
        <v>1984</v>
      </c>
      <c r="D126" s="377"/>
    </row>
    <row r="127" s="357" customFormat="true" customHeight="true" spans="1:4">
      <c r="A127" s="375"/>
      <c r="B127" s="379"/>
      <c r="C127" s="376" t="s">
        <v>1986</v>
      </c>
      <c r="D127" s="377"/>
    </row>
    <row r="128" s="357" customFormat="true" customHeight="true" spans="1:4">
      <c r="A128" s="375"/>
      <c r="B128" s="379"/>
      <c r="C128" s="376" t="s">
        <v>1987</v>
      </c>
      <c r="D128" s="377"/>
    </row>
    <row r="129" s="357" customFormat="true" customHeight="true" spans="1:4">
      <c r="A129" s="375"/>
      <c r="B129" s="379"/>
      <c r="C129" s="376" t="s">
        <v>1988</v>
      </c>
      <c r="D129" s="377"/>
    </row>
    <row r="130" s="357" customFormat="true" customHeight="true" spans="1:4">
      <c r="A130" s="375"/>
      <c r="B130" s="379"/>
      <c r="C130" s="376" t="s">
        <v>1869</v>
      </c>
      <c r="D130" s="377"/>
    </row>
    <row r="131" s="357" customFormat="true" customHeight="true" spans="1:4">
      <c r="A131" s="375"/>
      <c r="B131" s="379"/>
      <c r="C131" s="376" t="s">
        <v>1989</v>
      </c>
      <c r="D131" s="377"/>
    </row>
    <row r="132" s="357" customFormat="true" customHeight="true" spans="1:4">
      <c r="A132" s="375"/>
      <c r="B132" s="379"/>
      <c r="C132" s="376" t="s">
        <v>1990</v>
      </c>
      <c r="D132" s="377"/>
    </row>
    <row r="133" s="357" customFormat="true" customHeight="true" spans="1:4">
      <c r="A133" s="375"/>
      <c r="B133" s="379"/>
      <c r="C133" s="376" t="s">
        <v>1991</v>
      </c>
      <c r="D133" s="377"/>
    </row>
    <row r="134" s="357" customFormat="true" customHeight="true" spans="1:4">
      <c r="A134" s="375"/>
      <c r="B134" s="379"/>
      <c r="C134" s="376" t="s">
        <v>1992</v>
      </c>
      <c r="D134" s="377"/>
    </row>
    <row r="135" s="357" customFormat="true" customHeight="true" spans="1:4">
      <c r="A135" s="375"/>
      <c r="B135" s="379"/>
      <c r="C135" s="376" t="s">
        <v>1870</v>
      </c>
      <c r="D135" s="447"/>
    </row>
    <row r="136" s="357" customFormat="true" customHeight="true" spans="1:4">
      <c r="A136" s="375"/>
      <c r="B136" s="379"/>
      <c r="C136" s="376" t="s">
        <v>1993</v>
      </c>
      <c r="D136" s="447"/>
    </row>
    <row r="137" s="357" customFormat="true" customHeight="true" spans="1:4">
      <c r="A137" s="375"/>
      <c r="B137" s="379"/>
      <c r="C137" s="376" t="s">
        <v>1994</v>
      </c>
      <c r="D137" s="447"/>
    </row>
    <row r="138" s="357" customFormat="true" customHeight="true" spans="1:4">
      <c r="A138" s="375"/>
      <c r="B138" s="379"/>
      <c r="C138" s="376" t="s">
        <v>1995</v>
      </c>
      <c r="D138" s="447"/>
    </row>
    <row r="139" s="357" customFormat="true" customHeight="true" spans="1:4">
      <c r="A139" s="375"/>
      <c r="B139" s="379"/>
      <c r="C139" s="376" t="s">
        <v>1996</v>
      </c>
      <c r="D139" s="447"/>
    </row>
    <row r="140" s="357" customFormat="true" customHeight="true" spans="1:4">
      <c r="A140" s="375"/>
      <c r="B140" s="379"/>
      <c r="C140" s="376" t="s">
        <v>1997</v>
      </c>
      <c r="D140" s="447"/>
    </row>
    <row r="141" s="357" customFormat="true" customHeight="true" spans="1:4">
      <c r="A141" s="375"/>
      <c r="B141" s="379"/>
      <c r="C141" s="376" t="s">
        <v>1998</v>
      </c>
      <c r="D141" s="447"/>
    </row>
    <row r="142" s="357" customFormat="true" customHeight="true" spans="1:4">
      <c r="A142" s="375"/>
      <c r="B142" s="379"/>
      <c r="C142" s="376" t="s">
        <v>1999</v>
      </c>
      <c r="D142" s="447"/>
    </row>
    <row r="143" s="357" customFormat="true" customHeight="true" spans="1:4">
      <c r="A143" s="375"/>
      <c r="B143" s="379"/>
      <c r="C143" s="376" t="s">
        <v>2000</v>
      </c>
      <c r="D143" s="447"/>
    </row>
    <row r="144" s="357" customFormat="true" customHeight="true" spans="1:4">
      <c r="A144" s="375"/>
      <c r="B144" s="379"/>
      <c r="C144" s="376" t="s">
        <v>1871</v>
      </c>
      <c r="D144" s="447"/>
    </row>
    <row r="145" s="357" customFormat="true" customHeight="true" spans="1:4">
      <c r="A145" s="375"/>
      <c r="B145" s="379"/>
      <c r="C145" s="376" t="s">
        <v>2001</v>
      </c>
      <c r="D145" s="447"/>
    </row>
    <row r="146" s="357" customFormat="true" customHeight="true" spans="1:4">
      <c r="A146" s="375"/>
      <c r="B146" s="379"/>
      <c r="C146" s="376" t="s">
        <v>2002</v>
      </c>
      <c r="D146" s="447"/>
    </row>
    <row r="147" s="357" customFormat="true" customHeight="true" spans="1:4">
      <c r="A147" s="375"/>
      <c r="B147" s="379"/>
      <c r="C147" s="376" t="s">
        <v>2003</v>
      </c>
      <c r="D147" s="447"/>
    </row>
    <row r="148" s="357" customFormat="true" customHeight="true" spans="1:4">
      <c r="A148" s="375"/>
      <c r="B148" s="379"/>
      <c r="C148" s="376" t="s">
        <v>2004</v>
      </c>
      <c r="D148" s="447"/>
    </row>
    <row r="149" s="357" customFormat="true" customHeight="true" spans="1:4">
      <c r="A149" s="375"/>
      <c r="B149" s="379"/>
      <c r="C149" s="376" t="s">
        <v>2005</v>
      </c>
      <c r="D149" s="447"/>
    </row>
    <row r="150" s="357" customFormat="true" customHeight="true" spans="1:4">
      <c r="A150" s="375"/>
      <c r="B150" s="379"/>
      <c r="C150" s="376" t="s">
        <v>2006</v>
      </c>
      <c r="D150" s="447"/>
    </row>
    <row r="151" s="357" customFormat="true" customHeight="true" spans="1:4">
      <c r="A151" s="375"/>
      <c r="B151" s="379"/>
      <c r="C151" s="376" t="s">
        <v>1872</v>
      </c>
      <c r="D151" s="377"/>
    </row>
    <row r="152" s="357" customFormat="true" customHeight="true" spans="1:4">
      <c r="A152" s="375"/>
      <c r="B152" s="379"/>
      <c r="C152" s="376" t="s">
        <v>2007</v>
      </c>
      <c r="D152" s="377"/>
    </row>
    <row r="153" s="357" customFormat="true" customHeight="true" spans="1:4">
      <c r="A153" s="375"/>
      <c r="B153" s="379"/>
      <c r="C153" s="376" t="s">
        <v>2008</v>
      </c>
      <c r="D153" s="377"/>
    </row>
    <row r="154" s="357" customFormat="true" customHeight="true" spans="1:4">
      <c r="A154" s="375"/>
      <c r="B154" s="379"/>
      <c r="C154" s="376" t="s">
        <v>2009</v>
      </c>
      <c r="D154" s="377"/>
    </row>
    <row r="155" s="357" customFormat="true" customHeight="true" spans="1:4">
      <c r="A155" s="375"/>
      <c r="B155" s="379"/>
      <c r="C155" s="376" t="s">
        <v>2010</v>
      </c>
      <c r="D155" s="377"/>
    </row>
    <row r="156" s="357" customFormat="true" customHeight="true" spans="1:4">
      <c r="A156" s="375"/>
      <c r="B156" s="379"/>
      <c r="C156" s="376" t="s">
        <v>2011</v>
      </c>
      <c r="D156" s="377"/>
    </row>
    <row r="157" s="357" customFormat="true" customHeight="true" spans="1:4">
      <c r="A157" s="375"/>
      <c r="B157" s="379"/>
      <c r="C157" s="376" t="s">
        <v>2012</v>
      </c>
      <c r="D157" s="377"/>
    </row>
    <row r="158" s="357" customFormat="true" customHeight="true" spans="1:4">
      <c r="A158" s="375"/>
      <c r="B158" s="379"/>
      <c r="C158" s="376" t="s">
        <v>2013</v>
      </c>
      <c r="D158" s="377"/>
    </row>
    <row r="159" s="357" customFormat="true" customHeight="true" spans="1:4">
      <c r="A159" s="375"/>
      <c r="B159" s="379"/>
      <c r="C159" s="376" t="s">
        <v>2014</v>
      </c>
      <c r="D159" s="377"/>
    </row>
    <row r="160" s="357" customFormat="true" customHeight="true" spans="1:4">
      <c r="A160" s="375"/>
      <c r="B160" s="379"/>
      <c r="C160" s="376" t="s">
        <v>1873</v>
      </c>
      <c r="D160" s="447"/>
    </row>
    <row r="161" s="357" customFormat="true" customHeight="true" spans="1:4">
      <c r="A161" s="375"/>
      <c r="B161" s="379"/>
      <c r="C161" s="376" t="s">
        <v>1982</v>
      </c>
      <c r="D161" s="447"/>
    </row>
    <row r="162" s="357" customFormat="true" customHeight="true" spans="1:4">
      <c r="A162" s="375"/>
      <c r="B162" s="379"/>
      <c r="C162" s="376" t="s">
        <v>2015</v>
      </c>
      <c r="D162" s="447"/>
    </row>
    <row r="163" s="357" customFormat="true" customHeight="true" spans="1:4">
      <c r="A163" s="375"/>
      <c r="B163" s="379"/>
      <c r="C163" s="376" t="s">
        <v>1874</v>
      </c>
      <c r="D163" s="377"/>
    </row>
    <row r="164" s="357" customFormat="true" customHeight="true" spans="1:4">
      <c r="A164" s="375"/>
      <c r="B164" s="379"/>
      <c r="C164" s="376" t="s">
        <v>1982</v>
      </c>
      <c r="D164" s="377"/>
    </row>
    <row r="165" s="357" customFormat="true" customHeight="true" spans="1:4">
      <c r="A165" s="375"/>
      <c r="B165" s="379"/>
      <c r="C165" s="376" t="s">
        <v>2016</v>
      </c>
      <c r="D165" s="377"/>
    </row>
    <row r="166" s="357" customFormat="true" customHeight="true" spans="1:4">
      <c r="A166" s="375"/>
      <c r="B166" s="379"/>
      <c r="C166" s="376" t="s">
        <v>1875</v>
      </c>
      <c r="D166" s="377"/>
    </row>
    <row r="167" s="357" customFormat="true" customHeight="true" spans="1:4">
      <c r="A167" s="375"/>
      <c r="B167" s="379"/>
      <c r="C167" s="376" t="s">
        <v>1876</v>
      </c>
      <c r="D167" s="377"/>
    </row>
    <row r="168" s="357" customFormat="true" customHeight="true" spans="1:4">
      <c r="A168" s="375"/>
      <c r="B168" s="379"/>
      <c r="C168" s="376" t="s">
        <v>1989</v>
      </c>
      <c r="D168" s="377"/>
    </row>
    <row r="169" s="357" customFormat="true" customHeight="true" spans="1:4">
      <c r="A169" s="375"/>
      <c r="B169" s="379"/>
      <c r="C169" s="376" t="s">
        <v>1991</v>
      </c>
      <c r="D169" s="377"/>
    </row>
    <row r="170" s="357" customFormat="true" customHeight="true" spans="1:4">
      <c r="A170" s="375"/>
      <c r="B170" s="379"/>
      <c r="C170" s="376" t="s">
        <v>2017</v>
      </c>
      <c r="D170" s="377"/>
    </row>
    <row r="171" s="357" customFormat="true" customHeight="true" spans="1:4">
      <c r="A171" s="375"/>
      <c r="B171" s="379"/>
      <c r="C171" s="376" t="s">
        <v>1877</v>
      </c>
      <c r="D171" s="447"/>
    </row>
    <row r="172" s="357" customFormat="true" customHeight="true" spans="1:4">
      <c r="A172" s="375"/>
      <c r="B172" s="379"/>
      <c r="C172" s="376" t="s">
        <v>1878</v>
      </c>
      <c r="D172" s="447"/>
    </row>
    <row r="173" s="357" customFormat="true" customHeight="true" spans="1:4">
      <c r="A173" s="375"/>
      <c r="B173" s="379"/>
      <c r="C173" s="376" t="s">
        <v>2018</v>
      </c>
      <c r="D173" s="447"/>
    </row>
    <row r="174" s="357" customFormat="true" customHeight="true" spans="1:4">
      <c r="A174" s="375"/>
      <c r="B174" s="379"/>
      <c r="C174" s="376" t="s">
        <v>2019</v>
      </c>
      <c r="D174" s="447"/>
    </row>
    <row r="175" s="357" customFormat="true" customHeight="true" spans="1:4">
      <c r="A175" s="375"/>
      <c r="B175" s="379"/>
      <c r="C175" s="376" t="s">
        <v>1879</v>
      </c>
      <c r="D175" s="377">
        <f>D176+D180+D189</f>
        <v>808764.44</v>
      </c>
    </row>
    <row r="176" s="357" customFormat="true" customHeight="true" spans="1:4">
      <c r="A176" s="375"/>
      <c r="B176" s="379"/>
      <c r="C176" s="376" t="s">
        <v>1880</v>
      </c>
      <c r="D176" s="392">
        <f>D178</f>
        <v>763000</v>
      </c>
    </row>
    <row r="177" s="357" customFormat="true" customHeight="true" spans="1:4">
      <c r="A177" s="375"/>
      <c r="B177" s="379"/>
      <c r="C177" s="376" t="s">
        <v>2020</v>
      </c>
      <c r="D177" s="377"/>
    </row>
    <row r="178" s="357" customFormat="true" customHeight="true" spans="1:4">
      <c r="A178" s="375"/>
      <c r="B178" s="379"/>
      <c r="C178" s="376" t="s">
        <v>2021</v>
      </c>
      <c r="D178" s="392">
        <v>763000</v>
      </c>
    </row>
    <row r="179" s="357" customFormat="true" customHeight="true" spans="1:4">
      <c r="A179" s="375"/>
      <c r="B179" s="379"/>
      <c r="C179" s="376" t="s">
        <v>2022</v>
      </c>
      <c r="D179" s="377"/>
    </row>
    <row r="180" s="357" customFormat="true" customHeight="true" spans="1:4">
      <c r="A180" s="375"/>
      <c r="B180" s="379"/>
      <c r="C180" s="376" t="s">
        <v>1881</v>
      </c>
      <c r="D180" s="377">
        <v>18382</v>
      </c>
    </row>
    <row r="181" s="357" customFormat="true" customHeight="true" spans="1:4">
      <c r="A181" s="375"/>
      <c r="B181" s="379"/>
      <c r="C181" s="376" t="s">
        <v>2023</v>
      </c>
      <c r="D181" s="377"/>
    </row>
    <row r="182" s="357" customFormat="true" customHeight="true" spans="1:4">
      <c r="A182" s="375"/>
      <c r="B182" s="379"/>
      <c r="C182" s="376" t="s">
        <v>2024</v>
      </c>
      <c r="D182" s="377"/>
    </row>
    <row r="183" s="357" customFormat="true" customHeight="true" spans="1:4">
      <c r="A183" s="375"/>
      <c r="B183" s="379"/>
      <c r="C183" s="376" t="s">
        <v>2025</v>
      </c>
      <c r="D183" s="377">
        <v>11623</v>
      </c>
    </row>
    <row r="184" s="357" customFormat="true" customHeight="true" spans="1:4">
      <c r="A184" s="375"/>
      <c r="B184" s="379"/>
      <c r="C184" s="376" t="s">
        <v>2026</v>
      </c>
      <c r="D184" s="377">
        <v>6759</v>
      </c>
    </row>
    <row r="185" s="357" customFormat="true" customHeight="true" spans="1:4">
      <c r="A185" s="375"/>
      <c r="B185" s="379"/>
      <c r="C185" s="376" t="s">
        <v>2027</v>
      </c>
      <c r="D185" s="377"/>
    </row>
    <row r="186" s="357" customFormat="true" customHeight="true" spans="1:4">
      <c r="A186" s="375"/>
      <c r="B186" s="379"/>
      <c r="C186" s="376" t="s">
        <v>2028</v>
      </c>
      <c r="D186" s="377"/>
    </row>
    <row r="187" s="357" customFormat="true" customHeight="true" spans="1:4">
      <c r="A187" s="375"/>
      <c r="B187" s="379"/>
      <c r="C187" s="376" t="s">
        <v>2029</v>
      </c>
      <c r="D187" s="377"/>
    </row>
    <row r="188" s="357" customFormat="true" customHeight="true" spans="1:4">
      <c r="A188" s="375"/>
      <c r="B188" s="379"/>
      <c r="C188" s="376" t="s">
        <v>2030</v>
      </c>
      <c r="D188" s="377"/>
    </row>
    <row r="189" s="357" customFormat="true" customHeight="true" spans="1:4">
      <c r="A189" s="375"/>
      <c r="B189" s="379"/>
      <c r="C189" s="376" t="s">
        <v>1882</v>
      </c>
      <c r="D189" s="377">
        <v>27382.44</v>
      </c>
    </row>
    <row r="190" s="357" customFormat="true" customHeight="true" spans="1:4">
      <c r="A190" s="375"/>
      <c r="B190" s="379"/>
      <c r="C190" s="376" t="s">
        <v>2031</v>
      </c>
      <c r="D190" s="377">
        <v>9761.57</v>
      </c>
    </row>
    <row r="191" s="357" customFormat="true" customHeight="true" spans="1:4">
      <c r="A191" s="375"/>
      <c r="B191" s="379"/>
      <c r="C191" s="376" t="s">
        <v>2032</v>
      </c>
      <c r="D191" s="377">
        <v>15165.87</v>
      </c>
    </row>
    <row r="192" s="357" customFormat="true" customHeight="true" spans="1:4">
      <c r="A192" s="375"/>
      <c r="B192" s="379"/>
      <c r="C192" s="376" t="s">
        <v>2033</v>
      </c>
      <c r="D192" s="377"/>
    </row>
    <row r="193" s="357" customFormat="true" customHeight="true" spans="1:4">
      <c r="A193" s="375"/>
      <c r="B193" s="379"/>
      <c r="C193" s="376" t="s">
        <v>2034</v>
      </c>
      <c r="D193" s="377"/>
    </row>
    <row r="194" s="357" customFormat="true" customHeight="true" spans="1:4">
      <c r="A194" s="375"/>
      <c r="B194" s="379"/>
      <c r="C194" s="376" t="s">
        <v>2035</v>
      </c>
      <c r="D194" s="377">
        <v>2455</v>
      </c>
    </row>
    <row r="195" s="357" customFormat="true" customHeight="true" spans="1:4">
      <c r="A195" s="375"/>
      <c r="B195" s="379"/>
      <c r="C195" s="376" t="s">
        <v>2036</v>
      </c>
      <c r="D195" s="377"/>
    </row>
    <row r="196" s="357" customFormat="true" customHeight="true" spans="1:4">
      <c r="A196" s="375"/>
      <c r="B196" s="379"/>
      <c r="C196" s="376" t="s">
        <v>2037</v>
      </c>
      <c r="D196" s="377"/>
    </row>
    <row r="197" s="357" customFormat="true" customHeight="true" spans="1:4">
      <c r="A197" s="375"/>
      <c r="B197" s="379"/>
      <c r="C197" s="376" t="s">
        <v>2038</v>
      </c>
      <c r="D197" s="377"/>
    </row>
    <row r="198" s="357" customFormat="true" customHeight="true" spans="1:4">
      <c r="A198" s="375"/>
      <c r="B198" s="379"/>
      <c r="C198" s="376" t="s">
        <v>2039</v>
      </c>
      <c r="D198" s="377"/>
    </row>
    <row r="199" s="357" customFormat="true" customHeight="true" spans="1:4">
      <c r="A199" s="375"/>
      <c r="B199" s="379"/>
      <c r="C199" s="376" t="s">
        <v>2040</v>
      </c>
      <c r="D199" s="377"/>
    </row>
    <row r="200" s="357" customFormat="true" customHeight="true" spans="1:4">
      <c r="A200" s="375"/>
      <c r="B200" s="379"/>
      <c r="C200" s="376" t="s">
        <v>1883</v>
      </c>
      <c r="D200" s="377">
        <v>187200</v>
      </c>
    </row>
    <row r="201" s="357" customFormat="true" customHeight="true" spans="1:4">
      <c r="A201" s="375"/>
      <c r="B201" s="379"/>
      <c r="C201" s="376" t="s">
        <v>2041</v>
      </c>
      <c r="D201" s="377"/>
    </row>
    <row r="202" s="357" customFormat="true" customHeight="true" spans="1:4">
      <c r="A202" s="375"/>
      <c r="B202" s="379"/>
      <c r="C202" s="376" t="s">
        <v>2042</v>
      </c>
      <c r="D202" s="377"/>
    </row>
    <row r="203" s="357" customFormat="true" customHeight="true" spans="1:4">
      <c r="A203" s="375"/>
      <c r="B203" s="379"/>
      <c r="C203" s="376" t="s">
        <v>2043</v>
      </c>
      <c r="D203" s="377"/>
    </row>
    <row r="204" s="357" customFormat="true" customHeight="true" spans="1:4">
      <c r="A204" s="375"/>
      <c r="B204" s="379"/>
      <c r="C204" s="376" t="s">
        <v>2044</v>
      </c>
      <c r="D204" s="377"/>
    </row>
    <row r="205" s="357" customFormat="true" customHeight="true" spans="1:4">
      <c r="A205" s="375"/>
      <c r="B205" s="379"/>
      <c r="C205" s="376" t="s">
        <v>2045</v>
      </c>
      <c r="D205" s="377"/>
    </row>
    <row r="206" s="357" customFormat="true" customHeight="true" spans="1:4">
      <c r="A206" s="375"/>
      <c r="B206" s="379"/>
      <c r="C206" s="376" t="s">
        <v>2046</v>
      </c>
      <c r="D206" s="377"/>
    </row>
    <row r="207" s="357" customFormat="true" customHeight="true" spans="1:4">
      <c r="A207" s="375"/>
      <c r="B207" s="379"/>
      <c r="C207" s="376" t="s">
        <v>2047</v>
      </c>
      <c r="D207" s="377"/>
    </row>
    <row r="208" s="357" customFormat="true" customHeight="true" spans="1:4">
      <c r="A208" s="375"/>
      <c r="B208" s="379"/>
      <c r="C208" s="376" t="s">
        <v>2048</v>
      </c>
      <c r="D208" s="377"/>
    </row>
    <row r="209" s="357" customFormat="true" customHeight="true" spans="1:4">
      <c r="A209" s="375"/>
      <c r="B209" s="379"/>
      <c r="C209" s="376" t="s">
        <v>2049</v>
      </c>
      <c r="D209" s="377"/>
    </row>
    <row r="210" s="357" customFormat="true" customHeight="true" spans="1:4">
      <c r="A210" s="375"/>
      <c r="B210" s="379"/>
      <c r="C210" s="376" t="s">
        <v>2050</v>
      </c>
      <c r="D210" s="377"/>
    </row>
    <row r="211" s="357" customFormat="true" customHeight="true" spans="1:4">
      <c r="A211" s="375"/>
      <c r="B211" s="379"/>
      <c r="C211" s="376" t="s">
        <v>2051</v>
      </c>
      <c r="D211" s="377">
        <v>240</v>
      </c>
    </row>
    <row r="212" s="357" customFormat="true" customHeight="true" spans="1:4">
      <c r="A212" s="375"/>
      <c r="B212" s="379"/>
      <c r="C212" s="376" t="s">
        <v>2052</v>
      </c>
      <c r="D212" s="377"/>
    </row>
    <row r="213" s="357" customFormat="true" customHeight="true" spans="1:4">
      <c r="A213" s="375"/>
      <c r="B213" s="379"/>
      <c r="C213" s="376" t="s">
        <v>2053</v>
      </c>
      <c r="D213" s="377"/>
    </row>
    <row r="214" s="357" customFormat="true" customHeight="true" spans="1:4">
      <c r="A214" s="375"/>
      <c r="B214" s="379"/>
      <c r="C214" s="376" t="s">
        <v>2054</v>
      </c>
      <c r="D214" s="377">
        <v>3120</v>
      </c>
    </row>
    <row r="215" s="357" customFormat="true" customHeight="true" spans="1:4">
      <c r="A215" s="375"/>
      <c r="B215" s="379"/>
      <c r="C215" s="376" t="s">
        <v>2055</v>
      </c>
      <c r="D215" s="377"/>
    </row>
    <row r="216" s="357" customFormat="true" customHeight="true" spans="1:4">
      <c r="A216" s="375"/>
      <c r="B216" s="379"/>
      <c r="C216" s="376" t="s">
        <v>2056</v>
      </c>
      <c r="D216" s="377">
        <v>183840</v>
      </c>
    </row>
    <row r="217" s="357" customFormat="true" customHeight="true" spans="1:4">
      <c r="A217" s="375"/>
      <c r="B217" s="379"/>
      <c r="C217" s="376" t="s">
        <v>1884</v>
      </c>
      <c r="D217" s="377">
        <v>2500</v>
      </c>
    </row>
    <row r="218" s="357" customFormat="true" customHeight="true" spans="1:4">
      <c r="A218" s="375"/>
      <c r="B218" s="379"/>
      <c r="C218" s="376" t="s">
        <v>2057</v>
      </c>
      <c r="D218" s="377"/>
    </row>
    <row r="219" s="357" customFormat="true" customHeight="true" spans="1:4">
      <c r="A219" s="375"/>
      <c r="B219" s="379"/>
      <c r="C219" s="376" t="s">
        <v>2058</v>
      </c>
      <c r="D219" s="377"/>
    </row>
    <row r="220" s="357" customFormat="true" customHeight="true" spans="1:4">
      <c r="A220" s="375"/>
      <c r="B220" s="379"/>
      <c r="C220" s="376" t="s">
        <v>2059</v>
      </c>
      <c r="D220" s="377"/>
    </row>
    <row r="221" s="357" customFormat="true" customHeight="true" spans="1:4">
      <c r="A221" s="375"/>
      <c r="B221" s="379"/>
      <c r="C221" s="376" t="s">
        <v>2060</v>
      </c>
      <c r="D221" s="377"/>
    </row>
    <row r="222" s="357" customFormat="true" customHeight="true" spans="1:4">
      <c r="A222" s="375"/>
      <c r="B222" s="379"/>
      <c r="C222" s="376" t="s">
        <v>2061</v>
      </c>
      <c r="D222" s="377"/>
    </row>
    <row r="223" s="357" customFormat="true" customHeight="true" spans="1:4">
      <c r="A223" s="375"/>
      <c r="B223" s="379"/>
      <c r="C223" s="376" t="s">
        <v>2062</v>
      </c>
      <c r="D223" s="377"/>
    </row>
    <row r="224" s="357" customFormat="true" customHeight="true" spans="1:4">
      <c r="A224" s="375"/>
      <c r="B224" s="379"/>
      <c r="C224" s="376" t="s">
        <v>2063</v>
      </c>
      <c r="D224" s="377"/>
    </row>
    <row r="225" s="357" customFormat="true" customHeight="true" spans="1:4">
      <c r="A225" s="375"/>
      <c r="B225" s="379"/>
      <c r="C225" s="376" t="s">
        <v>2064</v>
      </c>
      <c r="D225" s="377"/>
    </row>
    <row r="226" s="357" customFormat="true" customHeight="true" spans="1:4">
      <c r="A226" s="375"/>
      <c r="B226" s="379"/>
      <c r="C226" s="376" t="s">
        <v>2065</v>
      </c>
      <c r="D226" s="377"/>
    </row>
    <row r="227" s="357" customFormat="true" customHeight="true" spans="1:4">
      <c r="A227" s="375"/>
      <c r="B227" s="379"/>
      <c r="C227" s="376" t="s">
        <v>2066</v>
      </c>
      <c r="D227" s="377"/>
    </row>
    <row r="228" s="357" customFormat="true" customHeight="true" spans="1:4">
      <c r="A228" s="375"/>
      <c r="B228" s="379"/>
      <c r="C228" s="376" t="s">
        <v>2067</v>
      </c>
      <c r="D228" s="377">
        <v>1</v>
      </c>
    </row>
    <row r="229" s="357" customFormat="true" customHeight="true" spans="1:4">
      <c r="A229" s="375"/>
      <c r="B229" s="379"/>
      <c r="C229" s="376" t="s">
        <v>2068</v>
      </c>
      <c r="D229" s="377"/>
    </row>
    <row r="230" s="357" customFormat="true" customHeight="true" spans="1:4">
      <c r="A230" s="375"/>
      <c r="B230" s="379"/>
      <c r="C230" s="376" t="s">
        <v>2069</v>
      </c>
      <c r="D230" s="377"/>
    </row>
    <row r="231" s="357" customFormat="true" customHeight="true" spans="1:4">
      <c r="A231" s="375"/>
      <c r="B231" s="379"/>
      <c r="C231" s="376" t="s">
        <v>2070</v>
      </c>
      <c r="D231" s="377">
        <v>31</v>
      </c>
    </row>
    <row r="232" s="357" customFormat="true" customHeight="true" spans="1:4">
      <c r="A232" s="375"/>
      <c r="B232" s="379"/>
      <c r="C232" s="376" t="s">
        <v>2071</v>
      </c>
      <c r="D232" s="377"/>
    </row>
    <row r="233" s="357" customFormat="true" customHeight="true" spans="1:4">
      <c r="A233" s="375"/>
      <c r="B233" s="379"/>
      <c r="C233" s="376" t="s">
        <v>2072</v>
      </c>
      <c r="D233" s="377">
        <v>2468</v>
      </c>
    </row>
    <row r="234" s="357" customFormat="true" customHeight="true" spans="1:4">
      <c r="A234" s="375"/>
      <c r="B234" s="379"/>
      <c r="C234" s="376" t="s">
        <v>1885</v>
      </c>
      <c r="D234" s="377"/>
    </row>
    <row r="235" s="357" customFormat="true" customHeight="true" spans="1:4">
      <c r="A235" s="375"/>
      <c r="B235" s="379"/>
      <c r="C235" s="376" t="s">
        <v>2073</v>
      </c>
      <c r="D235" s="377"/>
    </row>
    <row r="236" s="357" customFormat="true" customHeight="true" spans="1:4">
      <c r="A236" s="375"/>
      <c r="B236" s="379"/>
      <c r="C236" s="376" t="s">
        <v>2074</v>
      </c>
      <c r="D236" s="377"/>
    </row>
    <row r="237" s="357" customFormat="true" customHeight="true" spans="1:4">
      <c r="A237" s="375"/>
      <c r="B237" s="379"/>
      <c r="C237" s="376" t="s">
        <v>2075</v>
      </c>
      <c r="D237" s="377"/>
    </row>
    <row r="238" s="357" customFormat="true" customHeight="true" spans="1:4">
      <c r="A238" s="375"/>
      <c r="B238" s="379"/>
      <c r="C238" s="376" t="s">
        <v>2076</v>
      </c>
      <c r="D238" s="377"/>
    </row>
    <row r="239" s="357" customFormat="true" customHeight="true" spans="1:4">
      <c r="A239" s="375"/>
      <c r="B239" s="379"/>
      <c r="C239" s="376" t="s">
        <v>2077</v>
      </c>
      <c r="D239" s="377"/>
    </row>
    <row r="240" s="357" customFormat="true" customHeight="true" spans="1:4">
      <c r="A240" s="375"/>
      <c r="B240" s="379"/>
      <c r="C240" s="376" t="s">
        <v>2078</v>
      </c>
      <c r="D240" s="377"/>
    </row>
    <row r="241" s="357" customFormat="true" customHeight="true" spans="1:4">
      <c r="A241" s="375"/>
      <c r="B241" s="379"/>
      <c r="C241" s="376" t="s">
        <v>2079</v>
      </c>
      <c r="D241" s="377"/>
    </row>
    <row r="242" s="357" customFormat="true" customHeight="true" spans="1:4">
      <c r="A242" s="375"/>
      <c r="B242" s="379"/>
      <c r="C242" s="376" t="s">
        <v>2080</v>
      </c>
      <c r="D242" s="377"/>
    </row>
    <row r="243" s="357" customFormat="true" customHeight="true" spans="1:4">
      <c r="A243" s="375"/>
      <c r="B243" s="379"/>
      <c r="C243" s="376" t="s">
        <v>2081</v>
      </c>
      <c r="D243" s="377"/>
    </row>
    <row r="244" s="357" customFormat="true" customHeight="true" spans="1:4">
      <c r="A244" s="375"/>
      <c r="B244" s="379"/>
      <c r="C244" s="376" t="s">
        <v>2082</v>
      </c>
      <c r="D244" s="377"/>
    </row>
    <row r="245" s="357" customFormat="true" customHeight="true" spans="1:4">
      <c r="A245" s="375"/>
      <c r="B245" s="379"/>
      <c r="C245" s="376" t="s">
        <v>2083</v>
      </c>
      <c r="D245" s="377"/>
    </row>
    <row r="246" s="357" customFormat="true" customHeight="true" spans="1:4">
      <c r="A246" s="375"/>
      <c r="B246" s="379"/>
      <c r="C246" s="376" t="s">
        <v>2084</v>
      </c>
      <c r="D246" s="377"/>
    </row>
    <row r="247" s="357" customFormat="true" customHeight="true" spans="1:4">
      <c r="A247" s="375"/>
      <c r="B247" s="379"/>
      <c r="C247" s="376" t="s">
        <v>2085</v>
      </c>
      <c r="D247" s="377"/>
    </row>
    <row r="248" s="357" customFormat="true" customHeight="true" spans="1:4">
      <c r="A248" s="375"/>
      <c r="B248" s="379"/>
      <c r="C248" s="376" t="s">
        <v>2086</v>
      </c>
      <c r="D248" s="377"/>
    </row>
    <row r="249" s="357" customFormat="true" customHeight="true" spans="1:4">
      <c r="A249" s="375"/>
      <c r="B249" s="379"/>
      <c r="C249" s="376" t="s">
        <v>2087</v>
      </c>
      <c r="D249" s="377"/>
    </row>
    <row r="250" s="357" customFormat="true" customHeight="true" spans="1:4">
      <c r="A250" s="375"/>
      <c r="B250" s="379"/>
      <c r="C250" s="376" t="s">
        <v>2088</v>
      </c>
      <c r="D250" s="377"/>
    </row>
    <row r="251" s="357" customFormat="true" customHeight="true" spans="1:4">
      <c r="A251" s="375"/>
      <c r="B251" s="379"/>
      <c r="C251" s="376" t="s">
        <v>2089</v>
      </c>
      <c r="D251" s="377"/>
    </row>
    <row r="252" s="357" customFormat="true" customHeight="true" spans="1:4">
      <c r="A252" s="375"/>
      <c r="B252" s="379"/>
      <c r="C252" s="376" t="s">
        <v>2090</v>
      </c>
      <c r="D252" s="377"/>
    </row>
    <row r="253" s="357" customFormat="true" customHeight="true" spans="1:4">
      <c r="A253" s="375"/>
      <c r="B253" s="379"/>
      <c r="C253" s="376" t="s">
        <v>2091</v>
      </c>
      <c r="D253" s="377"/>
    </row>
    <row r="254" s="357" customFormat="true" customHeight="true" spans="1:4">
      <c r="A254" s="375"/>
      <c r="B254" s="379"/>
      <c r="C254" s="376" t="s">
        <v>2092</v>
      </c>
      <c r="D254" s="377"/>
    </row>
    <row r="255" s="357" customFormat="true" customHeight="true" spans="1:4">
      <c r="A255" s="375"/>
      <c r="B255" s="379"/>
      <c r="C255" s="376"/>
      <c r="D255" s="377"/>
    </row>
    <row r="256" s="357" customFormat="true" customHeight="true" spans="1:4">
      <c r="A256" s="428" t="s">
        <v>33</v>
      </c>
      <c r="B256" s="377">
        <f>SUM(B6:B12,B18,B19,B22:B27,B33,B34)</f>
        <v>9520572</v>
      </c>
      <c r="C256" s="396" t="s">
        <v>49</v>
      </c>
      <c r="D256" s="392">
        <f>SUM(D6,D22,D34,,D103,D119,D171,D175,D200,D217,D234,D45)</f>
        <v>6449878.44</v>
      </c>
    </row>
    <row r="257" s="357" customFormat="true" customHeight="true" spans="1:4">
      <c r="A257" s="382" t="s">
        <v>1315</v>
      </c>
      <c r="B257" s="377">
        <f>B258+B261+B262+B264+B265</f>
        <v>10581746.25</v>
      </c>
      <c r="C257" s="394" t="s">
        <v>1316</v>
      </c>
      <c r="D257" s="377">
        <f>D258+D261+D262+D263</f>
        <v>13433789.81</v>
      </c>
    </row>
    <row r="258" s="357" customFormat="true" customHeight="true" spans="1:4">
      <c r="A258" s="375" t="s">
        <v>1901</v>
      </c>
      <c r="B258" s="377">
        <f>B259</f>
        <v>55806.7</v>
      </c>
      <c r="C258" s="376" t="s">
        <v>1887</v>
      </c>
      <c r="D258" s="377">
        <f>D259</f>
        <v>6692521.13</v>
      </c>
    </row>
    <row r="259" s="357" customFormat="true" customHeight="true" spans="1:4">
      <c r="A259" s="375" t="s">
        <v>1888</v>
      </c>
      <c r="B259" s="377">
        <v>55806.7</v>
      </c>
      <c r="C259" s="376" t="s">
        <v>1889</v>
      </c>
      <c r="D259" s="377">
        <v>6692521.13</v>
      </c>
    </row>
    <row r="260" s="357" customFormat="true" customHeight="true" spans="1:4">
      <c r="A260" s="375" t="s">
        <v>1890</v>
      </c>
      <c r="B260" s="377"/>
      <c r="C260" s="376" t="s">
        <v>1891</v>
      </c>
      <c r="D260" s="377"/>
    </row>
    <row r="261" s="357" customFormat="true" customHeight="true" spans="1:4">
      <c r="A261" s="375" t="s">
        <v>1386</v>
      </c>
      <c r="B261" s="377">
        <f>'本级基金收支表（表一）'!F61</f>
        <v>8105939.55</v>
      </c>
      <c r="C261" s="376" t="s">
        <v>1892</v>
      </c>
      <c r="D261" s="377">
        <f>'本级基金收支表（表一）'!G60</f>
        <v>2263000</v>
      </c>
    </row>
    <row r="262" s="357" customFormat="true" customHeight="true" spans="1:4">
      <c r="A262" s="375" t="s">
        <v>1388</v>
      </c>
      <c r="B262" s="377"/>
      <c r="C262" s="376" t="s">
        <v>1893</v>
      </c>
      <c r="D262" s="377">
        <f>D269-D256-D258-D261-D263-D264</f>
        <v>2821268.68</v>
      </c>
    </row>
    <row r="263" s="357" customFormat="true" customHeight="true" spans="1:4">
      <c r="A263" s="375" t="s">
        <v>1894</v>
      </c>
      <c r="B263" s="377"/>
      <c r="C263" s="376" t="s">
        <v>1895</v>
      </c>
      <c r="D263" s="377">
        <v>1657000</v>
      </c>
    </row>
    <row r="264" s="357" customFormat="true" customHeight="true" spans="1:4">
      <c r="A264" s="375" t="s">
        <v>1896</v>
      </c>
      <c r="B264" s="377">
        <v>2420000</v>
      </c>
      <c r="C264" s="394" t="s">
        <v>1897</v>
      </c>
      <c r="D264" s="377">
        <v>218650</v>
      </c>
    </row>
    <row r="265" s="357" customFormat="true" customHeight="true" spans="1:4">
      <c r="A265" s="375" t="s">
        <v>1898</v>
      </c>
      <c r="B265" s="377"/>
      <c r="C265" s="376"/>
      <c r="D265" s="379"/>
    </row>
    <row r="266" s="357" customFormat="true" customHeight="true" spans="1:4">
      <c r="A266" s="375"/>
      <c r="B266" s="379"/>
      <c r="C266" s="376"/>
      <c r="D266" s="377"/>
    </row>
    <row r="267" s="357" customFormat="true" customHeight="true" spans="1:4">
      <c r="A267" s="375"/>
      <c r="B267" s="379"/>
      <c r="C267" s="376"/>
      <c r="D267" s="379"/>
    </row>
    <row r="268" s="357" customFormat="true" customHeight="true" spans="1:4">
      <c r="A268" s="375"/>
      <c r="B268" s="379"/>
      <c r="C268" s="376"/>
      <c r="D268" s="379"/>
    </row>
    <row r="269" s="357" customFormat="true" customHeight="true" spans="1:4">
      <c r="A269" s="428" t="s">
        <v>1404</v>
      </c>
      <c r="B269" s="377">
        <f>B256+B257</f>
        <v>20102318.25</v>
      </c>
      <c r="C269" s="396" t="s">
        <v>1405</v>
      </c>
      <c r="D269" s="392">
        <f>B269</f>
        <v>20102318.25</v>
      </c>
    </row>
  </sheetData>
  <mergeCells count="3">
    <mergeCell ref="A2:D2"/>
    <mergeCell ref="A4:B4"/>
    <mergeCell ref="C4:D4"/>
  </mergeCells>
  <pageMargins left="0.75" right="0.75" top="1" bottom="1" header="0.5" footer="0.5"/>
  <pageSetup paperSize="9" orientation="portrait"/>
  <headerFooter alignWithMargins="0"/>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7"/>
  <sheetViews>
    <sheetView view="pageBreakPreview" zoomScaleNormal="100" zoomScaleSheetLayoutView="100" workbookViewId="0">
      <selection activeCell="A13" sqref="A13"/>
    </sheetView>
  </sheetViews>
  <sheetFormatPr defaultColWidth="10.1739130434783" defaultRowHeight="15.8" outlineLevelCol="3"/>
  <cols>
    <col min="1" max="1" width="62.3130434782609" style="431" customWidth="true"/>
    <col min="2" max="2" width="22.3304347826087" style="431" customWidth="true"/>
    <col min="3" max="3" width="24.1652173913043" style="431" customWidth="true"/>
    <col min="4" max="4" width="10.1739130434783" style="199" customWidth="true"/>
    <col min="5" max="16384" width="10.1739130434783" style="431"/>
  </cols>
  <sheetData>
    <row r="1" ht="14.4" spans="1:2">
      <c r="A1" s="221" t="s">
        <v>2093</v>
      </c>
      <c r="B1" s="432"/>
    </row>
    <row r="2" ht="20.15" spans="1:3">
      <c r="A2" s="433" t="s">
        <v>2094</v>
      </c>
      <c r="B2" s="433"/>
      <c r="C2" s="433"/>
    </row>
    <row r="3" ht="13.65" spans="1:3">
      <c r="A3" s="419" t="s">
        <v>32</v>
      </c>
      <c r="B3" s="419"/>
      <c r="C3" s="430" t="s">
        <v>2</v>
      </c>
    </row>
    <row r="4" ht="45.75" customHeight="true" spans="1:3">
      <c r="A4" s="434" t="s">
        <v>3</v>
      </c>
      <c r="B4" s="435" t="s">
        <v>2095</v>
      </c>
      <c r="C4" s="239" t="s">
        <v>1312</v>
      </c>
    </row>
    <row r="5" ht="20.1" customHeight="true" spans="1:3">
      <c r="A5" s="436" t="s">
        <v>1821</v>
      </c>
      <c r="B5" s="437"/>
      <c r="C5" s="437"/>
    </row>
    <row r="6" ht="20.1" customHeight="true" spans="1:3">
      <c r="A6" s="436" t="s">
        <v>1823</v>
      </c>
      <c r="B6" s="437"/>
      <c r="C6" s="437"/>
    </row>
    <row r="7" ht="20.1" customHeight="true" spans="1:3">
      <c r="A7" s="436" t="s">
        <v>1825</v>
      </c>
      <c r="B7" s="437"/>
      <c r="C7" s="437"/>
    </row>
    <row r="8" ht="20.1" customHeight="true" spans="1:3">
      <c r="A8" s="436" t="s">
        <v>1827</v>
      </c>
      <c r="B8" s="437"/>
      <c r="C8" s="437"/>
    </row>
    <row r="9" ht="20.1" customHeight="true" spans="1:3">
      <c r="A9" s="436" t="s">
        <v>1829</v>
      </c>
      <c r="B9" s="437"/>
      <c r="C9" s="437"/>
    </row>
    <row r="10" ht="20.1" customHeight="true" spans="1:3">
      <c r="A10" s="436" t="s">
        <v>1831</v>
      </c>
      <c r="B10" s="437"/>
      <c r="C10" s="437"/>
    </row>
    <row r="11" ht="20.1" customHeight="true" spans="1:3">
      <c r="A11" s="436" t="s">
        <v>1833</v>
      </c>
      <c r="B11" s="437"/>
      <c r="C11" s="437"/>
    </row>
    <row r="12" ht="20.1" customHeight="true" spans="1:3">
      <c r="A12" s="436" t="s">
        <v>1835</v>
      </c>
      <c r="B12" s="437"/>
      <c r="C12" s="437"/>
    </row>
    <row r="13" ht="20.1" customHeight="true" spans="1:3">
      <c r="A13" s="436" t="s">
        <v>1837</v>
      </c>
      <c r="B13" s="437"/>
      <c r="C13" s="437"/>
    </row>
    <row r="14" ht="20.1" customHeight="true" spans="1:3">
      <c r="A14" s="436" t="s">
        <v>1839</v>
      </c>
      <c r="B14" s="437"/>
      <c r="C14" s="437"/>
    </row>
    <row r="15" ht="20.1" customHeight="true" spans="1:3">
      <c r="A15" s="436" t="s">
        <v>1841</v>
      </c>
      <c r="B15" s="437"/>
      <c r="C15" s="437"/>
    </row>
    <row r="16" ht="20.1" customHeight="true" spans="1:3">
      <c r="A16" s="436" t="s">
        <v>1843</v>
      </c>
      <c r="B16" s="437"/>
      <c r="C16" s="437"/>
    </row>
    <row r="17" ht="20.1" customHeight="true" spans="1:3">
      <c r="A17" s="436" t="s">
        <v>1845</v>
      </c>
      <c r="B17" s="437"/>
      <c r="C17" s="437"/>
    </row>
    <row r="18" ht="20.1" customHeight="true" spans="1:3">
      <c r="A18" s="436" t="s">
        <v>1847</v>
      </c>
      <c r="B18" s="437"/>
      <c r="C18" s="437"/>
    </row>
    <row r="19" ht="20.1" customHeight="true" spans="1:3">
      <c r="A19" s="436" t="s">
        <v>1849</v>
      </c>
      <c r="B19" s="437"/>
      <c r="C19" s="437"/>
    </row>
    <row r="20" ht="20.1" customHeight="true" spans="1:3">
      <c r="A20" s="436" t="s">
        <v>1851</v>
      </c>
      <c r="B20" s="437"/>
      <c r="C20" s="437"/>
    </row>
    <row r="21" ht="20.1" customHeight="true" spans="1:3">
      <c r="A21" s="436" t="s">
        <v>2096</v>
      </c>
      <c r="B21" s="438"/>
      <c r="C21" s="437"/>
    </row>
    <row r="22" ht="20.1" customHeight="true" spans="1:3">
      <c r="A22" s="436" t="s">
        <v>2097</v>
      </c>
      <c r="B22" s="438"/>
      <c r="C22" s="437"/>
    </row>
    <row r="23" ht="20.1" customHeight="true" spans="1:3">
      <c r="A23" s="439" t="s">
        <v>33</v>
      </c>
      <c r="B23" s="440"/>
      <c r="C23" s="437"/>
    </row>
    <row r="24" s="431" customFormat="true" ht="20.1" customHeight="true" spans="4:4">
      <c r="D24" s="199"/>
    </row>
    <row r="25" s="431" customFormat="true" ht="20.1" customHeight="true" spans="4:4">
      <c r="D25" s="199"/>
    </row>
    <row r="26" s="431" customFormat="true" ht="20.1" customHeight="true" spans="4:4">
      <c r="D26" s="199"/>
    </row>
    <row r="27" s="431" customFormat="true" ht="20.1" customHeight="true" spans="4:4">
      <c r="D27" s="199"/>
    </row>
  </sheetData>
  <mergeCells count="1">
    <mergeCell ref="A2:C2"/>
  </mergeCells>
  <pageMargins left="0.75" right="0.75" top="1" bottom="1" header="0.5" footer="0.5"/>
  <pageSetup paperSize="9" orientation="portrait"/>
  <headerFooter alignWithMargins="0"/>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9" tint="0.8"/>
  </sheetPr>
  <dimension ref="A1:H58"/>
  <sheetViews>
    <sheetView view="pageBreakPreview" zoomScaleNormal="100" zoomScaleSheetLayoutView="100" topLeftCell="A43" workbookViewId="0">
      <selection activeCell="C58" sqref="C58:H58"/>
    </sheetView>
  </sheetViews>
  <sheetFormatPr defaultColWidth="9.04347826086956" defaultRowHeight="18.95" customHeight="true" outlineLevelCol="7"/>
  <cols>
    <col min="1" max="1" width="67.1217391304348" style="357" customWidth="true"/>
    <col min="2" max="8" width="16.9565217391304" style="357" customWidth="true"/>
    <col min="9" max="16384" width="9.04347826086956" style="357"/>
  </cols>
  <sheetData>
    <row r="1" s="199" customFormat="true" customHeight="true" spans="1:1">
      <c r="A1" s="221" t="s">
        <v>2098</v>
      </c>
    </row>
    <row r="2" s="199" customFormat="true" customHeight="true" spans="1:8">
      <c r="A2" s="421" t="s">
        <v>2099</v>
      </c>
      <c r="B2" s="421"/>
      <c r="C2" s="421"/>
      <c r="D2" s="421"/>
      <c r="E2" s="421"/>
      <c r="F2" s="421"/>
      <c r="G2" s="421"/>
      <c r="H2" s="421"/>
    </row>
    <row r="3" s="419" customFormat="true" customHeight="true" spans="8:8">
      <c r="H3" s="430" t="s">
        <v>2</v>
      </c>
    </row>
    <row r="4" s="420" customFormat="true" customHeight="true" spans="1:8">
      <c r="A4" s="205" t="s">
        <v>3</v>
      </c>
      <c r="B4" s="205" t="s">
        <v>48</v>
      </c>
      <c r="C4" s="205" t="s">
        <v>2100</v>
      </c>
      <c r="D4" s="205" t="s">
        <v>2101</v>
      </c>
      <c r="E4" s="205" t="s">
        <v>2102</v>
      </c>
      <c r="F4" s="205" t="s">
        <v>2103</v>
      </c>
      <c r="G4" s="205" t="s">
        <v>2104</v>
      </c>
      <c r="H4" s="205" t="s">
        <v>2105</v>
      </c>
    </row>
    <row r="5" s="420" customFormat="true" customHeight="true" spans="1:8">
      <c r="A5" s="205"/>
      <c r="B5" s="205"/>
      <c r="C5" s="205"/>
      <c r="D5" s="205"/>
      <c r="E5" s="205"/>
      <c r="F5" s="205"/>
      <c r="G5" s="205"/>
      <c r="H5" s="205"/>
    </row>
    <row r="6" s="357" customFormat="true" customHeight="true" spans="1:8">
      <c r="A6" s="375" t="s">
        <v>1822</v>
      </c>
      <c r="B6" s="422"/>
      <c r="C6" s="422"/>
      <c r="D6" s="422"/>
      <c r="E6" s="422"/>
      <c r="F6" s="422"/>
      <c r="G6" s="422"/>
      <c r="H6" s="422"/>
    </row>
    <row r="7" s="357" customFormat="true" customHeight="true" spans="1:8">
      <c r="A7" s="375" t="s">
        <v>1824</v>
      </c>
      <c r="B7" s="422"/>
      <c r="C7" s="422"/>
      <c r="D7" s="422"/>
      <c r="E7" s="422"/>
      <c r="F7" s="422"/>
      <c r="G7" s="422"/>
      <c r="H7" s="422"/>
    </row>
    <row r="8" s="357" customFormat="true" customHeight="true" spans="1:8">
      <c r="A8" s="375" t="s">
        <v>1826</v>
      </c>
      <c r="B8" s="422"/>
      <c r="C8" s="422"/>
      <c r="D8" s="422"/>
      <c r="E8" s="422"/>
      <c r="F8" s="422"/>
      <c r="G8" s="422"/>
      <c r="H8" s="422"/>
    </row>
    <row r="9" s="357" customFormat="true" customHeight="true" spans="1:8">
      <c r="A9" s="375" t="s">
        <v>1828</v>
      </c>
      <c r="B9" s="423"/>
      <c r="C9" s="423"/>
      <c r="D9" s="423"/>
      <c r="E9" s="423"/>
      <c r="F9" s="423"/>
      <c r="G9" s="423"/>
      <c r="H9" s="423"/>
    </row>
    <row r="10" s="357" customFormat="true" customHeight="true" spans="1:8">
      <c r="A10" s="375" t="s">
        <v>1830</v>
      </c>
      <c r="B10" s="422"/>
      <c r="C10" s="422"/>
      <c r="D10" s="422"/>
      <c r="E10" s="422"/>
      <c r="F10" s="422"/>
      <c r="G10" s="422"/>
      <c r="H10" s="422"/>
    </row>
    <row r="11" s="357" customFormat="true" customHeight="true" spans="1:8">
      <c r="A11" s="375" t="s">
        <v>1832</v>
      </c>
      <c r="B11" s="422"/>
      <c r="C11" s="422"/>
      <c r="D11" s="422"/>
      <c r="E11" s="422"/>
      <c r="F11" s="422"/>
      <c r="G11" s="422"/>
      <c r="H11" s="422"/>
    </row>
    <row r="12" s="357" customFormat="true" customHeight="true" spans="1:8">
      <c r="A12" s="375" t="s">
        <v>1834</v>
      </c>
      <c r="B12" s="422"/>
      <c r="C12" s="422"/>
      <c r="D12" s="422"/>
      <c r="E12" s="422"/>
      <c r="F12" s="422"/>
      <c r="G12" s="422"/>
      <c r="H12" s="422"/>
    </row>
    <row r="13" s="357" customFormat="true" customHeight="true" spans="1:8">
      <c r="A13" s="375" t="s">
        <v>1836</v>
      </c>
      <c r="B13" s="423"/>
      <c r="C13" s="423"/>
      <c r="D13" s="423"/>
      <c r="E13" s="423"/>
      <c r="F13" s="423"/>
      <c r="G13" s="423"/>
      <c r="H13" s="423"/>
    </row>
    <row r="14" s="357" customFormat="true" customHeight="true" spans="1:8">
      <c r="A14" s="375" t="s">
        <v>1838</v>
      </c>
      <c r="B14" s="423"/>
      <c r="C14" s="423"/>
      <c r="D14" s="423"/>
      <c r="E14" s="423"/>
      <c r="F14" s="423"/>
      <c r="G14" s="423"/>
      <c r="H14" s="423"/>
    </row>
    <row r="15" s="357" customFormat="true" customHeight="true" spans="1:8">
      <c r="A15" s="375" t="s">
        <v>1840</v>
      </c>
      <c r="B15" s="423"/>
      <c r="C15" s="423"/>
      <c r="D15" s="423"/>
      <c r="E15" s="423"/>
      <c r="F15" s="423"/>
      <c r="G15" s="423"/>
      <c r="H15" s="423"/>
    </row>
    <row r="16" s="357" customFormat="true" customHeight="true" spans="1:8">
      <c r="A16" s="375" t="s">
        <v>1842</v>
      </c>
      <c r="B16" s="423"/>
      <c r="C16" s="423"/>
      <c r="D16" s="423"/>
      <c r="E16" s="423"/>
      <c r="F16" s="423"/>
      <c r="G16" s="423"/>
      <c r="H16" s="423"/>
    </row>
    <row r="17" s="357" customFormat="true" customHeight="true" spans="1:8">
      <c r="A17" s="375" t="s">
        <v>1844</v>
      </c>
      <c r="B17" s="422">
        <f t="shared" ref="B17:H17" si="0">SUM(B18:B27)</f>
        <v>5451414</v>
      </c>
      <c r="C17" s="422">
        <f t="shared" si="0"/>
        <v>1518430</v>
      </c>
      <c r="D17" s="422">
        <f t="shared" si="0"/>
        <v>0</v>
      </c>
      <c r="E17" s="422">
        <f t="shared" si="0"/>
        <v>3932984</v>
      </c>
      <c r="F17" s="422">
        <f t="shared" si="0"/>
        <v>0</v>
      </c>
      <c r="G17" s="422">
        <f t="shared" si="0"/>
        <v>0</v>
      </c>
      <c r="H17" s="422">
        <f t="shared" si="0"/>
        <v>0</v>
      </c>
    </row>
    <row r="18" s="357" customFormat="true" customHeight="true" spans="1:8">
      <c r="A18" s="375" t="s">
        <v>1846</v>
      </c>
      <c r="B18" s="424">
        <v>5276522</v>
      </c>
      <c r="C18" s="424">
        <v>1376522</v>
      </c>
      <c r="D18" s="424">
        <v>0</v>
      </c>
      <c r="E18" s="424">
        <v>3900000</v>
      </c>
      <c r="F18" s="422"/>
      <c r="G18" s="422"/>
      <c r="H18" s="422"/>
    </row>
    <row r="19" s="357" customFormat="true" customHeight="true" spans="1:8">
      <c r="A19" s="375" t="s">
        <v>1848</v>
      </c>
      <c r="B19" s="422">
        <v>5148</v>
      </c>
      <c r="C19" s="422">
        <v>5148</v>
      </c>
      <c r="D19" s="422">
        <v>0</v>
      </c>
      <c r="E19" s="422">
        <v>0</v>
      </c>
      <c r="F19" s="422"/>
      <c r="G19" s="422"/>
      <c r="H19" s="422"/>
    </row>
    <row r="20" s="357" customFormat="true" customHeight="true" spans="1:8">
      <c r="A20" s="375" t="s">
        <v>1850</v>
      </c>
      <c r="B20" s="422"/>
      <c r="C20" s="422"/>
      <c r="D20" s="422"/>
      <c r="E20" s="422"/>
      <c r="F20" s="422"/>
      <c r="G20" s="422"/>
      <c r="H20" s="422"/>
    </row>
    <row r="21" s="357" customFormat="true" customHeight="true" spans="1:8">
      <c r="A21" s="425" t="s">
        <v>1852</v>
      </c>
      <c r="B21" s="426"/>
      <c r="C21" s="426"/>
      <c r="D21" s="426"/>
      <c r="E21" s="426"/>
      <c r="F21" s="426"/>
      <c r="G21" s="426"/>
      <c r="H21" s="426"/>
    </row>
    <row r="22" s="357" customFormat="true" customHeight="true" spans="1:8">
      <c r="A22" s="425" t="s">
        <v>1854</v>
      </c>
      <c r="B22" s="426">
        <v>169744</v>
      </c>
      <c r="C22" s="426">
        <v>136760</v>
      </c>
      <c r="D22" s="426">
        <v>0</v>
      </c>
      <c r="E22" s="426">
        <v>32984</v>
      </c>
      <c r="F22" s="426"/>
      <c r="G22" s="426"/>
      <c r="H22" s="426"/>
    </row>
    <row r="23" s="357" customFormat="true" customHeight="true" spans="1:8">
      <c r="A23" s="425" t="s">
        <v>1855</v>
      </c>
      <c r="B23" s="426"/>
      <c r="C23" s="426"/>
      <c r="D23" s="426"/>
      <c r="E23" s="426"/>
      <c r="F23" s="426"/>
      <c r="G23" s="426"/>
      <c r="H23" s="426"/>
    </row>
    <row r="24" s="357" customFormat="true" customHeight="true" spans="1:8">
      <c r="A24" s="425" t="s">
        <v>1856</v>
      </c>
      <c r="B24" s="426"/>
      <c r="C24" s="426"/>
      <c r="D24" s="426"/>
      <c r="E24" s="426"/>
      <c r="F24" s="426"/>
      <c r="G24" s="426"/>
      <c r="H24" s="426"/>
    </row>
    <row r="25" s="357" customFormat="true" customHeight="true" spans="1:8">
      <c r="A25" s="425" t="s">
        <v>1857</v>
      </c>
      <c r="B25" s="426"/>
      <c r="C25" s="426"/>
      <c r="D25" s="426"/>
      <c r="E25" s="426"/>
      <c r="F25" s="426"/>
      <c r="G25" s="426"/>
      <c r="H25" s="426"/>
    </row>
    <row r="26" s="357" customFormat="true" customHeight="true" spans="1:8">
      <c r="A26" s="425" t="s">
        <v>1858</v>
      </c>
      <c r="B26" s="426"/>
      <c r="C26" s="426"/>
      <c r="D26" s="426"/>
      <c r="E26" s="426"/>
      <c r="F26" s="426"/>
      <c r="G26" s="426"/>
      <c r="H26" s="426"/>
    </row>
    <row r="27" s="357" customFormat="true" customHeight="true" spans="1:8">
      <c r="A27" s="375" t="s">
        <v>1859</v>
      </c>
      <c r="B27" s="422"/>
      <c r="C27" s="422"/>
      <c r="D27" s="422"/>
      <c r="E27" s="422"/>
      <c r="F27" s="422"/>
      <c r="G27" s="422"/>
      <c r="H27" s="422"/>
    </row>
    <row r="28" s="357" customFormat="true" customHeight="true" spans="1:8">
      <c r="A28" s="375" t="s">
        <v>1860</v>
      </c>
      <c r="B28" s="422"/>
      <c r="C28" s="422"/>
      <c r="D28" s="422"/>
      <c r="E28" s="422"/>
      <c r="F28" s="422"/>
      <c r="G28" s="422"/>
      <c r="H28" s="422"/>
    </row>
    <row r="29" s="357" customFormat="true" customHeight="true" spans="1:8">
      <c r="A29" s="375" t="s">
        <v>1861</v>
      </c>
      <c r="B29" s="422"/>
      <c r="C29" s="422"/>
      <c r="D29" s="422"/>
      <c r="E29" s="422"/>
      <c r="F29" s="422"/>
      <c r="G29" s="422"/>
      <c r="H29" s="422"/>
    </row>
    <row r="30" s="357" customFormat="true" customHeight="true" spans="1:8">
      <c r="A30" s="375" t="s">
        <v>1862</v>
      </c>
      <c r="B30" s="423"/>
      <c r="C30" s="423"/>
      <c r="D30" s="423"/>
      <c r="E30" s="423"/>
      <c r="F30" s="423"/>
      <c r="G30" s="423"/>
      <c r="H30" s="423"/>
    </row>
    <row r="31" s="357" customFormat="true" customHeight="true" spans="1:8">
      <c r="A31" s="375" t="s">
        <v>1863</v>
      </c>
      <c r="B31" s="422"/>
      <c r="C31" s="422"/>
      <c r="D31" s="422"/>
      <c r="E31" s="422"/>
      <c r="F31" s="422"/>
      <c r="G31" s="422"/>
      <c r="H31" s="422"/>
    </row>
    <row r="32" s="357" customFormat="true" customHeight="true" spans="1:8">
      <c r="A32" s="375" t="s">
        <v>1864</v>
      </c>
      <c r="B32" s="423"/>
      <c r="C32" s="423"/>
      <c r="D32" s="423"/>
      <c r="E32" s="423"/>
      <c r="F32" s="423"/>
      <c r="G32" s="423"/>
      <c r="H32" s="423"/>
    </row>
    <row r="33" s="357" customFormat="true" customHeight="true" spans="1:8">
      <c r="A33" s="375" t="s">
        <v>1865</v>
      </c>
      <c r="B33" s="423"/>
      <c r="C33" s="423"/>
      <c r="D33" s="423"/>
      <c r="E33" s="423"/>
      <c r="F33" s="423"/>
      <c r="G33" s="423"/>
      <c r="H33" s="423"/>
    </row>
    <row r="34" s="357" customFormat="true" customHeight="true" spans="1:8">
      <c r="A34" s="375" t="s">
        <v>1866</v>
      </c>
      <c r="B34" s="422"/>
      <c r="C34" s="422"/>
      <c r="D34" s="422"/>
      <c r="E34" s="422"/>
      <c r="F34" s="422"/>
      <c r="G34" s="422"/>
      <c r="H34" s="422"/>
    </row>
    <row r="35" s="357" customFormat="true" customHeight="true" spans="1:8">
      <c r="A35" s="375" t="s">
        <v>1867</v>
      </c>
      <c r="B35" s="423"/>
      <c r="C35" s="423"/>
      <c r="D35" s="423"/>
      <c r="E35" s="423"/>
      <c r="F35" s="423"/>
      <c r="G35" s="423"/>
      <c r="H35" s="423"/>
    </row>
    <row r="36" s="357" customFormat="true" customHeight="true" spans="1:8">
      <c r="A36" s="375" t="s">
        <v>1868</v>
      </c>
      <c r="B36" s="422"/>
      <c r="C36" s="422"/>
      <c r="D36" s="422"/>
      <c r="E36" s="422"/>
      <c r="F36" s="422"/>
      <c r="G36" s="422"/>
      <c r="H36" s="422"/>
    </row>
    <row r="37" s="357" customFormat="true" customHeight="true" spans="1:8">
      <c r="A37" s="375" t="s">
        <v>1869</v>
      </c>
      <c r="B37" s="422"/>
      <c r="C37" s="422"/>
      <c r="D37" s="422"/>
      <c r="E37" s="422"/>
      <c r="F37" s="422"/>
      <c r="G37" s="422"/>
      <c r="H37" s="422"/>
    </row>
    <row r="38" s="357" customFormat="true" customHeight="true" spans="1:8">
      <c r="A38" s="375" t="s">
        <v>1870</v>
      </c>
      <c r="B38" s="423"/>
      <c r="C38" s="423"/>
      <c r="D38" s="423"/>
      <c r="E38" s="423"/>
      <c r="F38" s="423"/>
      <c r="G38" s="423"/>
      <c r="H38" s="423"/>
    </row>
    <row r="39" s="357" customFormat="true" customHeight="true" spans="1:8">
      <c r="A39" s="375" t="s">
        <v>1871</v>
      </c>
      <c r="B39" s="423"/>
      <c r="C39" s="423"/>
      <c r="D39" s="423"/>
      <c r="E39" s="423"/>
      <c r="F39" s="423"/>
      <c r="G39" s="423"/>
      <c r="H39" s="423"/>
    </row>
    <row r="40" s="357" customFormat="true" customHeight="true" spans="1:8">
      <c r="A40" s="375" t="s">
        <v>1872</v>
      </c>
      <c r="B40" s="422"/>
      <c r="C40" s="422"/>
      <c r="D40" s="422"/>
      <c r="E40" s="422"/>
      <c r="F40" s="422"/>
      <c r="G40" s="422"/>
      <c r="H40" s="422"/>
    </row>
    <row r="41" s="357" customFormat="true" customHeight="true" spans="1:8">
      <c r="A41" s="375" t="s">
        <v>1873</v>
      </c>
      <c r="B41" s="423"/>
      <c r="C41" s="423"/>
      <c r="D41" s="423"/>
      <c r="E41" s="423"/>
      <c r="F41" s="423"/>
      <c r="G41" s="423"/>
      <c r="H41" s="423"/>
    </row>
    <row r="42" s="357" customFormat="true" customHeight="true" spans="1:8">
      <c r="A42" s="375" t="s">
        <v>1874</v>
      </c>
      <c r="B42" s="422"/>
      <c r="C42" s="422"/>
      <c r="D42" s="422"/>
      <c r="E42" s="422"/>
      <c r="F42" s="422"/>
      <c r="G42" s="422"/>
      <c r="H42" s="422"/>
    </row>
    <row r="43" s="357" customFormat="true" customHeight="true" spans="1:8">
      <c r="A43" s="375" t="s">
        <v>1875</v>
      </c>
      <c r="B43" s="422"/>
      <c r="C43" s="422"/>
      <c r="D43" s="422"/>
      <c r="E43" s="422"/>
      <c r="F43" s="422"/>
      <c r="G43" s="422"/>
      <c r="H43" s="422"/>
    </row>
    <row r="44" s="357" customFormat="true" customHeight="true" spans="1:8">
      <c r="A44" s="375" t="s">
        <v>1876</v>
      </c>
      <c r="B44" s="422"/>
      <c r="C44" s="422"/>
      <c r="D44" s="422"/>
      <c r="E44" s="422"/>
      <c r="F44" s="422"/>
      <c r="G44" s="422"/>
      <c r="H44" s="422"/>
    </row>
    <row r="45" s="357" customFormat="true" customHeight="true" spans="1:8">
      <c r="A45" s="375" t="s">
        <v>1877</v>
      </c>
      <c r="B45" s="423"/>
      <c r="C45" s="423"/>
      <c r="D45" s="423"/>
      <c r="E45" s="423"/>
      <c r="F45" s="423"/>
      <c r="G45" s="423"/>
      <c r="H45" s="423"/>
    </row>
    <row r="46" s="357" customFormat="true" customHeight="true" spans="1:8">
      <c r="A46" s="375" t="s">
        <v>1878</v>
      </c>
      <c r="B46" s="423"/>
      <c r="C46" s="423"/>
      <c r="D46" s="423"/>
      <c r="E46" s="423"/>
      <c r="F46" s="423"/>
      <c r="G46" s="423"/>
      <c r="H46" s="423"/>
    </row>
    <row r="47" s="357" customFormat="true" customHeight="true" spans="1:8">
      <c r="A47" s="375" t="s">
        <v>1879</v>
      </c>
      <c r="B47" s="422">
        <f t="shared" ref="B47:H47" si="1">SUM(B48:B50)</f>
        <v>808764.44</v>
      </c>
      <c r="C47" s="422">
        <f t="shared" si="1"/>
        <v>38005.44</v>
      </c>
      <c r="D47" s="422">
        <f t="shared" si="1"/>
        <v>7759</v>
      </c>
      <c r="E47" s="422">
        <f t="shared" si="1"/>
        <v>0</v>
      </c>
      <c r="F47" s="422">
        <f t="shared" si="1"/>
        <v>0</v>
      </c>
      <c r="G47" s="422">
        <f t="shared" si="1"/>
        <v>763000</v>
      </c>
      <c r="H47" s="422">
        <f t="shared" si="1"/>
        <v>0</v>
      </c>
    </row>
    <row r="48" s="357" customFormat="true" customHeight="true" spans="1:8">
      <c r="A48" s="375" t="s">
        <v>1880</v>
      </c>
      <c r="B48" s="392">
        <v>763000</v>
      </c>
      <c r="C48" s="422">
        <v>0</v>
      </c>
      <c r="D48" s="422">
        <v>0</v>
      </c>
      <c r="E48" s="422">
        <v>0</v>
      </c>
      <c r="F48" s="422"/>
      <c r="G48" s="392">
        <v>763000</v>
      </c>
      <c r="H48" s="422"/>
    </row>
    <row r="49" s="357" customFormat="true" customHeight="true" spans="1:8">
      <c r="A49" s="375" t="s">
        <v>1881</v>
      </c>
      <c r="B49" s="422">
        <v>18382</v>
      </c>
      <c r="C49" s="422">
        <v>11623</v>
      </c>
      <c r="D49" s="422">
        <v>6759</v>
      </c>
      <c r="E49" s="422">
        <v>0</v>
      </c>
      <c r="F49" s="422"/>
      <c r="G49" s="422"/>
      <c r="H49" s="422"/>
    </row>
    <row r="50" s="357" customFormat="true" customHeight="true" spans="1:8">
      <c r="A50" s="375" t="s">
        <v>1882</v>
      </c>
      <c r="B50" s="422">
        <v>27382.44</v>
      </c>
      <c r="C50" s="422">
        <v>26382.44</v>
      </c>
      <c r="D50" s="422">
        <v>1000</v>
      </c>
      <c r="E50" s="422">
        <v>0</v>
      </c>
      <c r="F50" s="422"/>
      <c r="G50" s="422"/>
      <c r="H50" s="422"/>
    </row>
    <row r="51" s="357" customFormat="true" customHeight="true" spans="1:8">
      <c r="A51" s="375" t="s">
        <v>1883</v>
      </c>
      <c r="B51" s="392">
        <v>187200</v>
      </c>
      <c r="C51" s="392">
        <v>187200</v>
      </c>
      <c r="D51" s="422">
        <v>0</v>
      </c>
      <c r="E51" s="422">
        <v>0</v>
      </c>
      <c r="F51" s="422"/>
      <c r="G51" s="422"/>
      <c r="H51" s="422"/>
    </row>
    <row r="52" s="357" customFormat="true" customHeight="true" spans="1:8">
      <c r="A52" s="375" t="s">
        <v>1884</v>
      </c>
      <c r="B52" s="392">
        <v>2500</v>
      </c>
      <c r="C52" s="392">
        <v>2500</v>
      </c>
      <c r="D52" s="422">
        <v>0</v>
      </c>
      <c r="E52" s="422">
        <v>0</v>
      </c>
      <c r="F52" s="422"/>
      <c r="G52" s="422"/>
      <c r="H52" s="422"/>
    </row>
    <row r="53" s="357" customFormat="true" customHeight="true" spans="1:8">
      <c r="A53" s="375" t="s">
        <v>1885</v>
      </c>
      <c r="B53" s="422"/>
      <c r="C53" s="422"/>
      <c r="D53" s="422"/>
      <c r="E53" s="422"/>
      <c r="F53" s="422"/>
      <c r="G53" s="422"/>
      <c r="H53" s="422"/>
    </row>
    <row r="54" s="357" customFormat="true" customHeight="true" spans="1:8">
      <c r="A54" s="375"/>
      <c r="B54" s="376"/>
      <c r="C54" s="376"/>
      <c r="D54" s="376"/>
      <c r="E54" s="376"/>
      <c r="F54" s="376"/>
      <c r="G54" s="376"/>
      <c r="H54" s="383"/>
    </row>
    <row r="55" s="357" customFormat="true" customHeight="true" spans="1:8">
      <c r="A55" s="375"/>
      <c r="B55" s="376"/>
      <c r="C55" s="376"/>
      <c r="D55" s="376"/>
      <c r="E55" s="376"/>
      <c r="F55" s="376"/>
      <c r="G55" s="376"/>
      <c r="H55" s="383"/>
    </row>
    <row r="56" s="357" customFormat="true" customHeight="true" spans="1:8">
      <c r="A56" s="375"/>
      <c r="B56" s="376"/>
      <c r="C56" s="376"/>
      <c r="D56" s="376"/>
      <c r="E56" s="376"/>
      <c r="F56" s="376"/>
      <c r="G56" s="376"/>
      <c r="H56" s="383"/>
    </row>
    <row r="57" s="357" customFormat="true" customHeight="true" spans="1:8">
      <c r="A57" s="427"/>
      <c r="B57" s="383"/>
      <c r="C57" s="383"/>
      <c r="D57" s="383"/>
      <c r="E57" s="383"/>
      <c r="F57" s="383"/>
      <c r="G57" s="383"/>
      <c r="H57" s="383"/>
    </row>
    <row r="58" s="357" customFormat="true" customHeight="true" spans="1:8">
      <c r="A58" s="428" t="s">
        <v>1405</v>
      </c>
      <c r="B58" s="429">
        <f>SUM(B6,B10,B14,B17,B28,B34,B45,B47,B51,B52,B53)</f>
        <v>6449878.44</v>
      </c>
      <c r="C58" s="429">
        <f t="shared" ref="B58:H58" si="2">SUM(C6,C10,C14,C17,C28,C34,C45,C47,C51,C52,C53)</f>
        <v>1746135.44</v>
      </c>
      <c r="D58" s="429">
        <f t="shared" si="2"/>
        <v>7759</v>
      </c>
      <c r="E58" s="429">
        <f t="shared" si="2"/>
        <v>3932984</v>
      </c>
      <c r="F58" s="429">
        <f t="shared" si="2"/>
        <v>0</v>
      </c>
      <c r="G58" s="429">
        <f t="shared" si="2"/>
        <v>763000</v>
      </c>
      <c r="H58" s="429">
        <f t="shared" si="2"/>
        <v>0</v>
      </c>
    </row>
  </sheetData>
  <mergeCells count="9">
    <mergeCell ref="A2:H2"/>
    <mergeCell ref="A4:A5"/>
    <mergeCell ref="B4:B5"/>
    <mergeCell ref="C4:C5"/>
    <mergeCell ref="D4:D5"/>
    <mergeCell ref="E4:E5"/>
    <mergeCell ref="F4:F5"/>
    <mergeCell ref="G4:G5"/>
    <mergeCell ref="H4:H5"/>
  </mergeCells>
  <pageMargins left="0.75" right="0.75" top="1" bottom="1" header="0.5" footer="0.5"/>
  <pageSetup paperSize="9" orientation="portrait"/>
  <headerFooter alignWithMargins="0"/>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0"/>
  <sheetViews>
    <sheetView view="pageBreakPreview" zoomScaleNormal="100" zoomScaleSheetLayoutView="100" topLeftCell="A11" workbookViewId="0">
      <selection activeCell="C20" sqref="C20:M20"/>
    </sheetView>
  </sheetViews>
  <sheetFormatPr defaultColWidth="10.1739130434783" defaultRowHeight="15.8"/>
  <cols>
    <col min="1" max="1" width="31.0869565217391" style="199" customWidth="true"/>
    <col min="2" max="2" width="14.2695652173913" style="199" customWidth="true"/>
    <col min="3" max="5" width="11.7304347826087" style="199" customWidth="true"/>
    <col min="6" max="6" width="14.2695652173913" style="199" customWidth="true"/>
    <col min="7" max="7" width="11.7304347826087" style="199" customWidth="true"/>
    <col min="8" max="8" width="10.6" style="199" customWidth="true"/>
    <col min="9" max="10" width="11.7304347826087" style="199" customWidth="true"/>
    <col min="11" max="11" width="14.2695652173913" style="199" customWidth="true"/>
    <col min="12" max="12" width="10.6" style="199" customWidth="true"/>
    <col min="13" max="13" width="12.295652173913" style="199" customWidth="true"/>
    <col min="14" max="16384" width="10.1739130434783" style="199"/>
  </cols>
  <sheetData>
    <row r="1" s="398" customFormat="true" ht="17.25" customHeight="true" spans="1:13">
      <c r="A1" s="221" t="s">
        <v>2106</v>
      </c>
      <c r="B1" s="400"/>
      <c r="C1" s="400"/>
      <c r="D1" s="400"/>
      <c r="E1" s="400"/>
      <c r="F1" s="400"/>
      <c r="G1" s="400"/>
      <c r="H1" s="400"/>
      <c r="I1" s="400"/>
      <c r="J1" s="400"/>
      <c r="K1" s="218"/>
      <c r="L1" s="218"/>
      <c r="M1" s="218"/>
    </row>
    <row r="2" s="398" customFormat="true" ht="17.25" customHeight="true" spans="1:13">
      <c r="A2" s="401" t="s">
        <v>2107</v>
      </c>
      <c r="B2" s="401"/>
      <c r="C2" s="401"/>
      <c r="D2" s="401"/>
      <c r="E2" s="401"/>
      <c r="F2" s="401"/>
      <c r="G2" s="401"/>
      <c r="H2" s="401"/>
      <c r="I2" s="401"/>
      <c r="J2" s="401"/>
      <c r="K2" s="401"/>
      <c r="L2" s="401"/>
      <c r="M2" s="401"/>
    </row>
    <row r="3" s="398" customFormat="true" ht="17.25" customHeight="true" spans="1:13">
      <c r="A3" s="224"/>
      <c r="B3" s="224"/>
      <c r="C3" s="224"/>
      <c r="D3" s="224"/>
      <c r="E3" s="224"/>
      <c r="F3" s="224"/>
      <c r="G3" s="224"/>
      <c r="H3" s="224"/>
      <c r="I3" s="224"/>
      <c r="J3" s="224"/>
      <c r="K3" s="416"/>
      <c r="L3" s="218"/>
      <c r="M3" s="417" t="s">
        <v>2</v>
      </c>
    </row>
    <row r="4" s="399" customFormat="true" ht="27" customHeight="true" spans="1:13">
      <c r="A4" s="402" t="s">
        <v>3</v>
      </c>
      <c r="B4" s="403" t="s">
        <v>2108</v>
      </c>
      <c r="C4" s="404"/>
      <c r="D4" s="404"/>
      <c r="E4" s="404"/>
      <c r="F4" s="404"/>
      <c r="G4" s="404"/>
      <c r="H4" s="404"/>
      <c r="I4" s="404"/>
      <c r="J4" s="404"/>
      <c r="K4" s="404"/>
      <c r="L4" s="404"/>
      <c r="M4" s="418"/>
    </row>
    <row r="5" s="399" customFormat="true" ht="27" customHeight="true" spans="1:13">
      <c r="A5" s="405"/>
      <c r="B5" s="406" t="s">
        <v>48</v>
      </c>
      <c r="C5" s="407" t="s">
        <v>1764</v>
      </c>
      <c r="D5" s="407" t="s">
        <v>1765</v>
      </c>
      <c r="E5" s="407" t="s">
        <v>1766</v>
      </c>
      <c r="F5" s="407" t="s">
        <v>1767</v>
      </c>
      <c r="G5" s="407" t="s">
        <v>1768</v>
      </c>
      <c r="H5" s="407" t="s">
        <v>1769</v>
      </c>
      <c r="I5" s="407" t="s">
        <v>1770</v>
      </c>
      <c r="J5" s="407" t="s">
        <v>1771</v>
      </c>
      <c r="K5" s="407" t="s">
        <v>1772</v>
      </c>
      <c r="L5" s="407" t="s">
        <v>1773</v>
      </c>
      <c r="M5" s="407" t="s">
        <v>2109</v>
      </c>
    </row>
    <row r="6" s="399" customFormat="true" ht="27" customHeight="true" spans="1:13">
      <c r="A6" s="408" t="s">
        <v>1822</v>
      </c>
      <c r="B6" s="409"/>
      <c r="C6" s="409"/>
      <c r="D6" s="409"/>
      <c r="E6" s="409"/>
      <c r="F6" s="409"/>
      <c r="G6" s="409"/>
      <c r="H6" s="409"/>
      <c r="I6" s="409"/>
      <c r="J6" s="409"/>
      <c r="K6" s="409"/>
      <c r="L6" s="409"/>
      <c r="M6" s="409"/>
    </row>
    <row r="7" s="399" customFormat="true" ht="27" customHeight="true" spans="1:13">
      <c r="A7" s="408" t="s">
        <v>1830</v>
      </c>
      <c r="B7" s="409"/>
      <c r="C7" s="409"/>
      <c r="D7" s="409"/>
      <c r="E7" s="409"/>
      <c r="F7" s="409"/>
      <c r="G7" s="409"/>
      <c r="H7" s="409"/>
      <c r="I7" s="409"/>
      <c r="J7" s="409"/>
      <c r="K7" s="409"/>
      <c r="L7" s="409"/>
      <c r="M7" s="409"/>
    </row>
    <row r="8" s="399" customFormat="true" ht="27" customHeight="true" spans="1:13">
      <c r="A8" s="410" t="s">
        <v>1838</v>
      </c>
      <c r="B8" s="409"/>
      <c r="C8" s="409"/>
      <c r="D8" s="409"/>
      <c r="E8" s="409"/>
      <c r="F8" s="409"/>
      <c r="G8" s="409"/>
      <c r="H8" s="409"/>
      <c r="I8" s="409"/>
      <c r="J8" s="409"/>
      <c r="K8" s="409"/>
      <c r="L8" s="409"/>
      <c r="M8" s="409"/>
    </row>
    <row r="9" s="399" customFormat="true" ht="27" customHeight="true" spans="1:13">
      <c r="A9" s="408" t="s">
        <v>1844</v>
      </c>
      <c r="B9" s="409">
        <f t="shared" ref="B9:M9" si="0">B10</f>
        <v>6655000</v>
      </c>
      <c r="C9" s="409">
        <f t="shared" si="0"/>
        <v>172800</v>
      </c>
      <c r="D9" s="409">
        <f t="shared" si="0"/>
        <v>216000</v>
      </c>
      <c r="E9" s="409">
        <f t="shared" si="0"/>
        <v>187200</v>
      </c>
      <c r="F9" s="409">
        <f t="shared" si="0"/>
        <v>1051200</v>
      </c>
      <c r="G9" s="409">
        <f t="shared" si="0"/>
        <v>405648</v>
      </c>
      <c r="H9" s="409">
        <f t="shared" si="0"/>
        <v>71272</v>
      </c>
      <c r="I9" s="409">
        <f t="shared" si="0"/>
        <v>868600</v>
      </c>
      <c r="J9" s="409">
        <f t="shared" si="0"/>
        <v>944280</v>
      </c>
      <c r="K9" s="409">
        <f t="shared" si="0"/>
        <v>2030720</v>
      </c>
      <c r="L9" s="409">
        <f t="shared" si="0"/>
        <v>131280</v>
      </c>
      <c r="M9" s="409">
        <f t="shared" si="0"/>
        <v>576000</v>
      </c>
    </row>
    <row r="10" s="399" customFormat="true" ht="27" customHeight="true" spans="1:13">
      <c r="A10" s="411" t="s">
        <v>1846</v>
      </c>
      <c r="B10" s="409">
        <v>6655000</v>
      </c>
      <c r="C10" s="409">
        <v>172800</v>
      </c>
      <c r="D10" s="409">
        <v>216000</v>
      </c>
      <c r="E10" s="409">
        <v>187200</v>
      </c>
      <c r="F10" s="409">
        <v>1051200</v>
      </c>
      <c r="G10" s="409">
        <v>405648</v>
      </c>
      <c r="H10" s="409">
        <v>71272</v>
      </c>
      <c r="I10" s="409">
        <v>868600</v>
      </c>
      <c r="J10" s="409">
        <v>944280</v>
      </c>
      <c r="K10" s="409">
        <v>2030720</v>
      </c>
      <c r="L10" s="409">
        <v>131280</v>
      </c>
      <c r="M10" s="409">
        <v>576000</v>
      </c>
    </row>
    <row r="11" s="399" customFormat="true" ht="27" customHeight="true" spans="1:13">
      <c r="A11" s="408" t="s">
        <v>1860</v>
      </c>
      <c r="B11" s="409"/>
      <c r="C11" s="409"/>
      <c r="D11" s="409"/>
      <c r="E11" s="409"/>
      <c r="F11" s="409"/>
      <c r="G11" s="409"/>
      <c r="H11" s="409"/>
      <c r="I11" s="409"/>
      <c r="J11" s="409"/>
      <c r="K11" s="409"/>
      <c r="L11" s="409"/>
      <c r="M11" s="409"/>
    </row>
    <row r="12" s="399" customFormat="true" ht="27" customHeight="true" spans="1:13">
      <c r="A12" s="412" t="s">
        <v>1866</v>
      </c>
      <c r="B12" s="409"/>
      <c r="C12" s="409"/>
      <c r="D12" s="409"/>
      <c r="E12" s="409"/>
      <c r="F12" s="409"/>
      <c r="G12" s="409"/>
      <c r="H12" s="409"/>
      <c r="I12" s="409"/>
      <c r="J12" s="409"/>
      <c r="K12" s="409"/>
      <c r="L12" s="409"/>
      <c r="M12" s="409"/>
    </row>
    <row r="13" s="399" customFormat="true" ht="27" customHeight="true" spans="1:13">
      <c r="A13" s="413" t="s">
        <v>2110</v>
      </c>
      <c r="B13" s="409"/>
      <c r="C13" s="409"/>
      <c r="D13" s="409"/>
      <c r="E13" s="409"/>
      <c r="F13" s="409"/>
      <c r="G13" s="409"/>
      <c r="H13" s="409"/>
      <c r="I13" s="409"/>
      <c r="J13" s="409"/>
      <c r="K13" s="409"/>
      <c r="L13" s="409"/>
      <c r="M13" s="409"/>
    </row>
    <row r="14" s="399" customFormat="true" ht="27" customHeight="true" spans="1:13">
      <c r="A14" s="414" t="s">
        <v>1879</v>
      </c>
      <c r="B14" s="409">
        <f t="shared" ref="B14:L14" si="1">B15</f>
        <v>37521.13</v>
      </c>
      <c r="C14" s="409">
        <f t="shared" si="1"/>
        <v>4493.75</v>
      </c>
      <c r="D14" s="409">
        <f t="shared" si="1"/>
        <v>6780.13</v>
      </c>
      <c r="E14" s="409">
        <f t="shared" si="1"/>
        <v>5344.25</v>
      </c>
      <c r="F14" s="409">
        <f t="shared" si="1"/>
        <v>6485.5</v>
      </c>
      <c r="G14" s="409">
        <f t="shared" si="1"/>
        <v>5900</v>
      </c>
      <c r="H14" s="409">
        <f t="shared" si="1"/>
        <v>1218</v>
      </c>
      <c r="I14" s="409">
        <f t="shared" si="1"/>
        <v>3354</v>
      </c>
      <c r="J14" s="409">
        <f t="shared" si="1"/>
        <v>1306.5</v>
      </c>
      <c r="K14" s="409">
        <f t="shared" si="1"/>
        <v>1775.5</v>
      </c>
      <c r="L14" s="409">
        <f t="shared" si="1"/>
        <v>863.5</v>
      </c>
      <c r="M14" s="409"/>
    </row>
    <row r="15" s="399" customFormat="true" ht="27" customHeight="true" spans="1:13">
      <c r="A15" s="414" t="s">
        <v>1882</v>
      </c>
      <c r="B15" s="409">
        <v>37521.13</v>
      </c>
      <c r="C15" s="409">
        <v>4493.75</v>
      </c>
      <c r="D15" s="409">
        <v>6780.13</v>
      </c>
      <c r="E15" s="409">
        <v>5344.25</v>
      </c>
      <c r="F15" s="409">
        <v>6485.5</v>
      </c>
      <c r="G15" s="409">
        <v>5900</v>
      </c>
      <c r="H15" s="409">
        <v>1218</v>
      </c>
      <c r="I15" s="409">
        <v>3354</v>
      </c>
      <c r="J15" s="409">
        <v>1306.5</v>
      </c>
      <c r="K15" s="409">
        <v>1775.5</v>
      </c>
      <c r="L15" s="409">
        <v>863.5</v>
      </c>
      <c r="M15" s="409"/>
    </row>
    <row r="16" s="399" customFormat="true" ht="27" customHeight="true" spans="1:13">
      <c r="A16" s="414" t="s">
        <v>1883</v>
      </c>
      <c r="B16" s="409"/>
      <c r="C16" s="409"/>
      <c r="D16" s="409"/>
      <c r="E16" s="409"/>
      <c r="F16" s="409"/>
      <c r="G16" s="409"/>
      <c r="H16" s="409"/>
      <c r="I16" s="409"/>
      <c r="J16" s="409"/>
      <c r="K16" s="409"/>
      <c r="L16" s="409"/>
      <c r="M16" s="409"/>
    </row>
    <row r="17" s="399" customFormat="true" ht="27" customHeight="true" spans="1:13">
      <c r="A17" s="408" t="s">
        <v>2111</v>
      </c>
      <c r="B17" s="409"/>
      <c r="C17" s="409"/>
      <c r="D17" s="409"/>
      <c r="E17" s="409"/>
      <c r="F17" s="409"/>
      <c r="G17" s="409"/>
      <c r="H17" s="409"/>
      <c r="I17" s="409"/>
      <c r="J17" s="409"/>
      <c r="K17" s="409"/>
      <c r="L17" s="409"/>
      <c r="M17" s="409"/>
    </row>
    <row r="18" s="399" customFormat="true" ht="27" customHeight="true" spans="1:13">
      <c r="A18" s="415" t="s">
        <v>1591</v>
      </c>
      <c r="B18" s="409">
        <f t="shared" ref="B18:M18" si="2">B9+B14</f>
        <v>6692521.13</v>
      </c>
      <c r="C18" s="409">
        <f t="shared" si="2"/>
        <v>177293.75</v>
      </c>
      <c r="D18" s="409">
        <f t="shared" si="2"/>
        <v>222780.13</v>
      </c>
      <c r="E18" s="409">
        <f t="shared" si="2"/>
        <v>192544.25</v>
      </c>
      <c r="F18" s="409">
        <f t="shared" si="2"/>
        <v>1057685.5</v>
      </c>
      <c r="G18" s="409">
        <f t="shared" si="2"/>
        <v>411548</v>
      </c>
      <c r="H18" s="409">
        <f t="shared" si="2"/>
        <v>72490</v>
      </c>
      <c r="I18" s="409">
        <f t="shared" si="2"/>
        <v>871954</v>
      </c>
      <c r="J18" s="409">
        <f t="shared" si="2"/>
        <v>945586.5</v>
      </c>
      <c r="K18" s="409">
        <f t="shared" si="2"/>
        <v>2032495.5</v>
      </c>
      <c r="L18" s="409">
        <f t="shared" si="2"/>
        <v>132143.5</v>
      </c>
      <c r="M18" s="409">
        <f t="shared" si="2"/>
        <v>576000</v>
      </c>
    </row>
    <row r="19" s="399" customFormat="true" ht="27" customHeight="true" spans="1:13">
      <c r="A19" s="415" t="s">
        <v>1592</v>
      </c>
      <c r="B19" s="409"/>
      <c r="C19" s="409"/>
      <c r="D19" s="409"/>
      <c r="E19" s="409"/>
      <c r="F19" s="409"/>
      <c r="G19" s="409"/>
      <c r="H19" s="409"/>
      <c r="I19" s="409"/>
      <c r="J19" s="409"/>
      <c r="K19" s="409"/>
      <c r="L19" s="409"/>
      <c r="M19" s="409"/>
    </row>
    <row r="20" s="399" customFormat="true" ht="27" customHeight="true" spans="1:13">
      <c r="A20" s="415" t="s">
        <v>1593</v>
      </c>
      <c r="B20" s="409">
        <f t="shared" ref="B20:M20" si="3">B18+B19</f>
        <v>6692521.13</v>
      </c>
      <c r="C20" s="409">
        <f t="shared" si="3"/>
        <v>177293.75</v>
      </c>
      <c r="D20" s="409">
        <f t="shared" si="3"/>
        <v>222780.13</v>
      </c>
      <c r="E20" s="409">
        <f t="shared" si="3"/>
        <v>192544.25</v>
      </c>
      <c r="F20" s="409">
        <f t="shared" si="3"/>
        <v>1057685.5</v>
      </c>
      <c r="G20" s="409">
        <f t="shared" si="3"/>
        <v>411548</v>
      </c>
      <c r="H20" s="409">
        <f t="shared" si="3"/>
        <v>72490</v>
      </c>
      <c r="I20" s="409">
        <f t="shared" si="3"/>
        <v>871954</v>
      </c>
      <c r="J20" s="409">
        <f t="shared" si="3"/>
        <v>945586.5</v>
      </c>
      <c r="K20" s="409">
        <f t="shared" si="3"/>
        <v>2032495.5</v>
      </c>
      <c r="L20" s="409">
        <f t="shared" si="3"/>
        <v>132143.5</v>
      </c>
      <c r="M20" s="409">
        <f t="shared" si="3"/>
        <v>576000</v>
      </c>
    </row>
  </sheetData>
  <mergeCells count="3">
    <mergeCell ref="A2:M2"/>
    <mergeCell ref="B4:M4"/>
    <mergeCell ref="A4:A5"/>
  </mergeCells>
  <pageMargins left="0.75" right="0.75" top="1" bottom="1" header="0.5" footer="0.5"/>
  <pageSetup paperSize="9" orientation="portrait"/>
  <headerFooter alignWithMargins="0"/>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9" tint="0.6"/>
  </sheetPr>
  <dimension ref="A1:H66"/>
  <sheetViews>
    <sheetView showZeros="0" zoomScale="90" zoomScaleNormal="90" topLeftCell="A35" workbookViewId="0">
      <selection activeCell="F55" sqref="F55"/>
    </sheetView>
  </sheetViews>
  <sheetFormatPr defaultColWidth="8" defaultRowHeight="21" customHeight="true" outlineLevelCol="7"/>
  <cols>
    <col min="1" max="1" width="41.2521739130435" style="357" customWidth="true"/>
    <col min="2" max="2" width="16.3739130434783" style="357" customWidth="true"/>
    <col min="3" max="3" width="14" style="358" customWidth="true"/>
    <col min="4" max="4" width="14" style="359" customWidth="true"/>
    <col min="5" max="5" width="60.3739130434783" style="357" customWidth="true"/>
    <col min="6" max="6" width="13.1217391304348" style="357" customWidth="true"/>
    <col min="7" max="7" width="14" style="360" customWidth="true"/>
    <col min="8" max="8" width="14" style="359" customWidth="true"/>
    <col min="9" max="16384" width="8" style="357"/>
  </cols>
  <sheetData>
    <row r="1" s="356" customFormat="true" customHeight="true" spans="1:8">
      <c r="A1" s="221" t="s">
        <v>2112</v>
      </c>
      <c r="B1" s="221"/>
      <c r="C1" s="361"/>
      <c r="D1" s="362"/>
      <c r="E1" s="384"/>
      <c r="F1" s="384"/>
      <c r="G1" s="385"/>
      <c r="H1" s="386" t="s">
        <v>32</v>
      </c>
    </row>
    <row r="2" s="356" customFormat="true" customHeight="true" spans="1:8">
      <c r="A2" s="363" t="s">
        <v>2113</v>
      </c>
      <c r="B2" s="363"/>
      <c r="C2" s="364"/>
      <c r="D2" s="365"/>
      <c r="E2" s="363"/>
      <c r="F2" s="363"/>
      <c r="G2" s="387"/>
      <c r="H2" s="365"/>
    </row>
    <row r="3" s="356" customFormat="true" customHeight="true" spans="1:8">
      <c r="A3" s="366"/>
      <c r="B3" s="366"/>
      <c r="C3" s="367"/>
      <c r="D3" s="368"/>
      <c r="E3" s="366"/>
      <c r="F3" s="366"/>
      <c r="G3" s="388"/>
      <c r="H3" s="389" t="s">
        <v>2</v>
      </c>
    </row>
    <row r="4" s="357" customFormat="true" customHeight="true" spans="1:8">
      <c r="A4" s="239" t="s">
        <v>1310</v>
      </c>
      <c r="B4" s="239"/>
      <c r="C4" s="294"/>
      <c r="D4" s="369"/>
      <c r="E4" s="239" t="s">
        <v>1311</v>
      </c>
      <c r="F4" s="239"/>
      <c r="G4" s="390"/>
      <c r="H4" s="369"/>
    </row>
    <row r="5" s="357" customFormat="true" ht="54" customHeight="true" spans="1:8">
      <c r="A5" s="370" t="s">
        <v>3</v>
      </c>
      <c r="B5" s="371" t="s">
        <v>44</v>
      </c>
      <c r="C5" s="371" t="s">
        <v>45</v>
      </c>
      <c r="D5" s="283" t="s">
        <v>1820</v>
      </c>
      <c r="E5" s="205" t="s">
        <v>3</v>
      </c>
      <c r="F5" s="371" t="s">
        <v>44</v>
      </c>
      <c r="G5" s="371" t="s">
        <v>45</v>
      </c>
      <c r="H5" s="283" t="s">
        <v>1820</v>
      </c>
    </row>
    <row r="6" s="357" customFormat="true" customHeight="true" spans="1:8">
      <c r="A6" s="295" t="s">
        <v>1821</v>
      </c>
      <c r="B6" s="372">
        <v>0</v>
      </c>
      <c r="C6" s="372"/>
      <c r="D6" s="373"/>
      <c r="E6" s="247" t="s">
        <v>1822</v>
      </c>
      <c r="F6" s="391">
        <f>SUM(F7:F9)</f>
        <v>1196</v>
      </c>
      <c r="G6" s="391"/>
      <c r="H6" s="378">
        <f>(G6-F6)/F6</f>
        <v>-1</v>
      </c>
    </row>
    <row r="7" s="357" customFormat="true" customHeight="true" spans="1:8">
      <c r="A7" s="374" t="s">
        <v>1823</v>
      </c>
      <c r="B7" s="372">
        <v>0</v>
      </c>
      <c r="C7" s="372"/>
      <c r="D7" s="373"/>
      <c r="E7" s="376" t="s">
        <v>1824</v>
      </c>
      <c r="F7" s="391">
        <v>1196</v>
      </c>
      <c r="G7" s="391"/>
      <c r="H7" s="378">
        <f>(G7-F7)/F7</f>
        <v>-1</v>
      </c>
    </row>
    <row r="8" s="357" customFormat="true" customHeight="true" spans="1:8">
      <c r="A8" s="374" t="s">
        <v>1825</v>
      </c>
      <c r="B8" s="372">
        <v>105</v>
      </c>
      <c r="C8" s="372">
        <v>0</v>
      </c>
      <c r="D8" s="373"/>
      <c r="E8" s="376" t="s">
        <v>1826</v>
      </c>
      <c r="F8" s="391"/>
      <c r="G8" s="391"/>
      <c r="H8" s="378"/>
    </row>
    <row r="9" s="357" customFormat="true" customHeight="true" spans="1:8">
      <c r="A9" s="374" t="s">
        <v>1827</v>
      </c>
      <c r="B9" s="372"/>
      <c r="C9" s="372">
        <v>0</v>
      </c>
      <c r="D9" s="373"/>
      <c r="E9" s="376" t="s">
        <v>1828</v>
      </c>
      <c r="F9" s="391"/>
      <c r="G9" s="391"/>
      <c r="H9" s="378"/>
    </row>
    <row r="10" s="357" customFormat="true" customHeight="true" spans="1:8">
      <c r="A10" s="374" t="s">
        <v>1829</v>
      </c>
      <c r="B10" s="372">
        <v>368439</v>
      </c>
      <c r="C10" s="372">
        <v>116925</v>
      </c>
      <c r="D10" s="373">
        <f>(C10-B10)/B10</f>
        <v>-0.682647602452509</v>
      </c>
      <c r="E10" s="376" t="s">
        <v>1830</v>
      </c>
      <c r="F10" s="391"/>
      <c r="G10" s="391"/>
      <c r="H10" s="378"/>
    </row>
    <row r="11" s="357" customFormat="true" customHeight="true" spans="1:8">
      <c r="A11" s="374" t="s">
        <v>1831</v>
      </c>
      <c r="B11" s="372"/>
      <c r="C11" s="372">
        <v>0</v>
      </c>
      <c r="D11" s="373"/>
      <c r="E11" s="376" t="s">
        <v>1832</v>
      </c>
      <c r="F11" s="391"/>
      <c r="G11" s="391"/>
      <c r="H11" s="378"/>
    </row>
    <row r="12" s="357" customFormat="true" customHeight="true" spans="1:8">
      <c r="A12" s="374" t="s">
        <v>1833</v>
      </c>
      <c r="B12" s="372">
        <v>12946673</v>
      </c>
      <c r="C12" s="372">
        <v>8778197</v>
      </c>
      <c r="D12" s="373">
        <f>(C12-B12)/B12</f>
        <v>-0.321972757016416</v>
      </c>
      <c r="E12" s="376" t="s">
        <v>1834</v>
      </c>
      <c r="F12" s="391"/>
      <c r="G12" s="391"/>
      <c r="H12" s="378"/>
    </row>
    <row r="13" s="357" customFormat="true" customHeight="true" spans="1:8">
      <c r="A13" s="375" t="s">
        <v>1835</v>
      </c>
      <c r="B13" s="372"/>
      <c r="C13" s="372">
        <v>0</v>
      </c>
      <c r="D13" s="373"/>
      <c r="E13" s="376" t="s">
        <v>1836</v>
      </c>
      <c r="F13" s="391"/>
      <c r="G13" s="391"/>
      <c r="H13" s="378"/>
    </row>
    <row r="14" s="357" customFormat="true" customHeight="true" spans="1:8">
      <c r="A14" s="375" t="s">
        <v>1837</v>
      </c>
      <c r="B14" s="372">
        <v>85410</v>
      </c>
      <c r="C14" s="372">
        <v>90301</v>
      </c>
      <c r="D14" s="373">
        <f>(C14-B14)/B14</f>
        <v>0.0572649572649573</v>
      </c>
      <c r="E14" s="376" t="s">
        <v>1838</v>
      </c>
      <c r="F14" s="391"/>
      <c r="G14" s="391"/>
      <c r="H14" s="378"/>
    </row>
    <row r="15" s="357" customFormat="true" customHeight="true" spans="1:8">
      <c r="A15" s="375" t="s">
        <v>1839</v>
      </c>
      <c r="B15" s="372"/>
      <c r="C15" s="372">
        <v>0</v>
      </c>
      <c r="D15" s="373"/>
      <c r="E15" s="376" t="s">
        <v>1840</v>
      </c>
      <c r="F15" s="391"/>
      <c r="G15" s="391"/>
      <c r="H15" s="378"/>
    </row>
    <row r="16" s="357" customFormat="true" customHeight="true" spans="1:8">
      <c r="A16" s="375" t="s">
        <v>1841</v>
      </c>
      <c r="B16" s="372"/>
      <c r="C16" s="372">
        <v>0</v>
      </c>
      <c r="D16" s="373"/>
      <c r="E16" s="376" t="s">
        <v>1842</v>
      </c>
      <c r="F16" s="391"/>
      <c r="G16" s="391"/>
      <c r="H16" s="378"/>
    </row>
    <row r="17" s="357" customFormat="true" customHeight="true" spans="1:8">
      <c r="A17" s="375" t="s">
        <v>1843</v>
      </c>
      <c r="B17" s="372"/>
      <c r="C17" s="372">
        <v>0</v>
      </c>
      <c r="D17" s="373"/>
      <c r="E17" s="376" t="s">
        <v>1844</v>
      </c>
      <c r="F17" s="391">
        <f>SUM(F18:F27)</f>
        <v>6456883</v>
      </c>
      <c r="G17" s="391">
        <f>SUM(G18:G27)</f>
        <v>8608196.769259</v>
      </c>
      <c r="H17" s="378">
        <f t="shared" ref="H17:H19" si="0">(G17-F17)/F17</f>
        <v>0.333181469953691</v>
      </c>
    </row>
    <row r="18" s="357" customFormat="true" customHeight="true" spans="1:8">
      <c r="A18" s="375" t="s">
        <v>1845</v>
      </c>
      <c r="B18" s="372"/>
      <c r="C18" s="372">
        <v>0</v>
      </c>
      <c r="D18" s="373"/>
      <c r="E18" s="376" t="s">
        <v>1846</v>
      </c>
      <c r="F18" s="391">
        <v>5194500</v>
      </c>
      <c r="G18" s="391">
        <v>8433304.769259</v>
      </c>
      <c r="H18" s="378">
        <f t="shared" si="0"/>
        <v>0.623506549092117</v>
      </c>
    </row>
    <row r="19" s="357" customFormat="true" customHeight="true" spans="1:8">
      <c r="A19" s="375" t="s">
        <v>1847</v>
      </c>
      <c r="B19" s="372">
        <v>175211</v>
      </c>
      <c r="C19" s="372">
        <v>145000</v>
      </c>
      <c r="D19" s="373">
        <f t="shared" ref="D19:D22" si="1">(C19-B19)/B19</f>
        <v>-0.172426388754131</v>
      </c>
      <c r="E19" s="376" t="s">
        <v>1848</v>
      </c>
      <c r="F19" s="391">
        <v>5331</v>
      </c>
      <c r="G19" s="391">
        <v>5148</v>
      </c>
      <c r="H19" s="378">
        <f t="shared" si="0"/>
        <v>-0.0343275182892515</v>
      </c>
    </row>
    <row r="20" s="357" customFormat="true" customHeight="true" spans="1:8">
      <c r="A20" s="375" t="s">
        <v>1849</v>
      </c>
      <c r="B20" s="372">
        <v>12371</v>
      </c>
      <c r="C20" s="372">
        <v>13721</v>
      </c>
      <c r="D20" s="373">
        <f t="shared" si="1"/>
        <v>0.109126182200307</v>
      </c>
      <c r="E20" s="376" t="s">
        <v>1850</v>
      </c>
      <c r="F20" s="391"/>
      <c r="G20" s="391"/>
      <c r="H20" s="378"/>
    </row>
    <row r="21" s="357" customFormat="true" customHeight="true" spans="1:8">
      <c r="A21" s="375" t="s">
        <v>1851</v>
      </c>
      <c r="B21" s="372">
        <v>-97</v>
      </c>
      <c r="C21" s="372">
        <v>0</v>
      </c>
      <c r="D21" s="373">
        <f t="shared" si="1"/>
        <v>-1</v>
      </c>
      <c r="E21" s="376" t="s">
        <v>1852</v>
      </c>
      <c r="F21" s="391">
        <v>1</v>
      </c>
      <c r="G21" s="391"/>
      <c r="H21" s="378">
        <f>(G21-F21)/F21</f>
        <v>-1</v>
      </c>
    </row>
    <row r="22" s="357" customFormat="true" customHeight="true" spans="1:8">
      <c r="A22" s="375" t="s">
        <v>1853</v>
      </c>
      <c r="B22" s="372">
        <v>148722</v>
      </c>
      <c r="C22" s="372">
        <v>544948.826791</v>
      </c>
      <c r="D22" s="373">
        <f t="shared" si="1"/>
        <v>2.66421125852934</v>
      </c>
      <c r="E22" s="376" t="s">
        <v>1854</v>
      </c>
      <c r="F22" s="391">
        <v>132189</v>
      </c>
      <c r="G22" s="391">
        <v>169744</v>
      </c>
      <c r="H22" s="378">
        <f t="shared" ref="H22:H27" si="2">(G22-F22)/F22</f>
        <v>0.28410079507372</v>
      </c>
    </row>
    <row r="23" s="357" customFormat="true" customHeight="true" spans="1:8">
      <c r="A23" s="375"/>
      <c r="B23" s="376"/>
      <c r="C23" s="377"/>
      <c r="D23" s="378"/>
      <c r="E23" s="376" t="s">
        <v>1855</v>
      </c>
      <c r="F23" s="391"/>
      <c r="G23" s="391"/>
      <c r="H23" s="378"/>
    </row>
    <row r="24" s="357" customFormat="true" customHeight="true" spans="1:8">
      <c r="A24" s="375"/>
      <c r="B24" s="376"/>
      <c r="C24" s="377"/>
      <c r="D24" s="378"/>
      <c r="E24" s="376" t="s">
        <v>1856</v>
      </c>
      <c r="F24" s="391">
        <v>101800</v>
      </c>
      <c r="G24" s="391"/>
      <c r="H24" s="378">
        <f>(G24-F24)/F24</f>
        <v>-1</v>
      </c>
    </row>
    <row r="25" s="357" customFormat="true" customHeight="true" spans="1:8">
      <c r="A25" s="375"/>
      <c r="B25" s="376"/>
      <c r="C25" s="377"/>
      <c r="D25" s="378"/>
      <c r="E25" s="376" t="s">
        <v>1857</v>
      </c>
      <c r="F25" s="391"/>
      <c r="G25" s="391"/>
      <c r="H25" s="378"/>
    </row>
    <row r="26" s="357" customFormat="true" customHeight="true" spans="1:8">
      <c r="A26" s="375"/>
      <c r="B26" s="376"/>
      <c r="C26" s="377"/>
      <c r="D26" s="378"/>
      <c r="E26" s="376" t="s">
        <v>1858</v>
      </c>
      <c r="F26" s="391"/>
      <c r="G26" s="391"/>
      <c r="H26" s="378"/>
    </row>
    <row r="27" s="357" customFormat="true" customHeight="true" spans="1:8">
      <c r="A27" s="375"/>
      <c r="B27" s="376"/>
      <c r="C27" s="379"/>
      <c r="D27" s="380"/>
      <c r="E27" s="376" t="s">
        <v>1859</v>
      </c>
      <c r="F27" s="391">
        <v>1023062</v>
      </c>
      <c r="G27" s="391"/>
      <c r="H27" s="378">
        <f>(G27-F27)/F27</f>
        <v>-1</v>
      </c>
    </row>
    <row r="28" s="357" customFormat="true" customHeight="true" spans="1:8">
      <c r="A28" s="375"/>
      <c r="B28" s="376"/>
      <c r="C28" s="379"/>
      <c r="D28" s="380"/>
      <c r="E28" s="376" t="s">
        <v>1860</v>
      </c>
      <c r="F28" s="391"/>
      <c r="G28" s="391"/>
      <c r="H28" s="378"/>
    </row>
    <row r="29" s="357" customFormat="true" customHeight="true" spans="1:8">
      <c r="A29" s="375"/>
      <c r="B29" s="376"/>
      <c r="C29" s="379"/>
      <c r="D29" s="380"/>
      <c r="E29" s="376" t="s">
        <v>1861</v>
      </c>
      <c r="F29" s="391"/>
      <c r="G29" s="391"/>
      <c r="H29" s="378"/>
    </row>
    <row r="30" s="357" customFormat="true" customHeight="true" spans="1:8">
      <c r="A30" s="375"/>
      <c r="B30" s="376"/>
      <c r="C30" s="379"/>
      <c r="D30" s="380"/>
      <c r="E30" s="376" t="s">
        <v>1862</v>
      </c>
      <c r="F30" s="391"/>
      <c r="G30" s="391"/>
      <c r="H30" s="378"/>
    </row>
    <row r="31" s="357" customFormat="true" customHeight="true" spans="1:8">
      <c r="A31" s="375"/>
      <c r="B31" s="376"/>
      <c r="C31" s="379"/>
      <c r="D31" s="380"/>
      <c r="E31" s="376" t="s">
        <v>1863</v>
      </c>
      <c r="F31" s="391"/>
      <c r="G31" s="391"/>
      <c r="H31" s="378"/>
    </row>
    <row r="32" s="357" customFormat="true" customHeight="true" spans="1:8">
      <c r="A32" s="375"/>
      <c r="B32" s="376"/>
      <c r="C32" s="379"/>
      <c r="D32" s="380"/>
      <c r="E32" s="376" t="s">
        <v>1864</v>
      </c>
      <c r="F32" s="391"/>
      <c r="G32" s="391"/>
      <c r="H32" s="378"/>
    </row>
    <row r="33" s="357" customFormat="true" customHeight="true" spans="1:8">
      <c r="A33" s="375"/>
      <c r="B33" s="376"/>
      <c r="C33" s="379"/>
      <c r="D33" s="380"/>
      <c r="E33" s="376" t="s">
        <v>1865</v>
      </c>
      <c r="F33" s="391"/>
      <c r="G33" s="391"/>
      <c r="H33" s="378"/>
    </row>
    <row r="34" s="357" customFormat="true" customHeight="true" spans="1:8">
      <c r="A34" s="375"/>
      <c r="B34" s="376"/>
      <c r="C34" s="379"/>
      <c r="D34" s="380"/>
      <c r="E34" s="376" t="s">
        <v>1866</v>
      </c>
      <c r="F34" s="391">
        <f>SUM(F35:F44)</f>
        <v>31889</v>
      </c>
      <c r="G34" s="391"/>
      <c r="H34" s="378">
        <f>(G34-F34)/F34</f>
        <v>-1</v>
      </c>
    </row>
    <row r="35" s="357" customFormat="true" customHeight="true" spans="1:8">
      <c r="A35" s="375"/>
      <c r="B35" s="376"/>
      <c r="C35" s="379"/>
      <c r="D35" s="380"/>
      <c r="E35" s="376" t="s">
        <v>1867</v>
      </c>
      <c r="F35" s="391"/>
      <c r="G35" s="391"/>
      <c r="H35" s="378"/>
    </row>
    <row r="36" s="357" customFormat="true" customHeight="true" spans="1:8">
      <c r="A36" s="375"/>
      <c r="B36" s="376"/>
      <c r="C36" s="379"/>
      <c r="D36" s="380"/>
      <c r="E36" s="376" t="s">
        <v>1868</v>
      </c>
      <c r="F36" s="391"/>
      <c r="G36" s="391"/>
      <c r="H36" s="378"/>
    </row>
    <row r="37" s="357" customFormat="true" customHeight="true" spans="1:8">
      <c r="A37" s="375"/>
      <c r="B37" s="376"/>
      <c r="C37" s="379"/>
      <c r="D37" s="380"/>
      <c r="E37" s="376" t="s">
        <v>1869</v>
      </c>
      <c r="F37" s="391"/>
      <c r="G37" s="391"/>
      <c r="H37" s="378"/>
    </row>
    <row r="38" s="357" customFormat="true" customHeight="true" spans="1:8">
      <c r="A38" s="375"/>
      <c r="B38" s="376"/>
      <c r="C38" s="379"/>
      <c r="D38" s="380"/>
      <c r="E38" s="376" t="s">
        <v>1870</v>
      </c>
      <c r="F38" s="391"/>
      <c r="G38" s="391"/>
      <c r="H38" s="378"/>
    </row>
    <row r="39" s="357" customFormat="true" customHeight="true" spans="1:8">
      <c r="A39" s="375"/>
      <c r="B39" s="376"/>
      <c r="C39" s="379"/>
      <c r="D39" s="380"/>
      <c r="E39" s="376" t="s">
        <v>1871</v>
      </c>
      <c r="F39" s="391"/>
      <c r="G39" s="391"/>
      <c r="H39" s="378"/>
    </row>
    <row r="40" s="357" customFormat="true" customHeight="true" spans="1:8">
      <c r="A40" s="375"/>
      <c r="B40" s="376"/>
      <c r="C40" s="379"/>
      <c r="D40" s="380"/>
      <c r="E40" s="376" t="s">
        <v>1872</v>
      </c>
      <c r="F40" s="391">
        <v>31889</v>
      </c>
      <c r="G40" s="391"/>
      <c r="H40" s="378">
        <f>(G40-F40)/F40</f>
        <v>-1</v>
      </c>
    </row>
    <row r="41" s="357" customFormat="true" customHeight="true" spans="1:8">
      <c r="A41" s="375"/>
      <c r="B41" s="376"/>
      <c r="C41" s="379"/>
      <c r="D41" s="380"/>
      <c r="E41" s="376" t="s">
        <v>1873</v>
      </c>
      <c r="F41" s="391"/>
      <c r="G41" s="391"/>
      <c r="H41" s="378"/>
    </row>
    <row r="42" s="357" customFormat="true" customHeight="true" spans="1:8">
      <c r="A42" s="375"/>
      <c r="B42" s="376"/>
      <c r="C42" s="379"/>
      <c r="D42" s="380"/>
      <c r="E42" s="376" t="s">
        <v>1874</v>
      </c>
      <c r="F42" s="391"/>
      <c r="G42" s="391"/>
      <c r="H42" s="378"/>
    </row>
    <row r="43" s="357" customFormat="true" customHeight="true" spans="1:8">
      <c r="A43" s="375"/>
      <c r="B43" s="376"/>
      <c r="C43" s="379"/>
      <c r="D43" s="380"/>
      <c r="E43" s="376" t="s">
        <v>1875</v>
      </c>
      <c r="F43" s="391"/>
      <c r="G43" s="391"/>
      <c r="H43" s="378"/>
    </row>
    <row r="44" s="357" customFormat="true" customHeight="true" spans="1:8">
      <c r="A44" s="375"/>
      <c r="B44" s="376"/>
      <c r="C44" s="379"/>
      <c r="D44" s="380"/>
      <c r="E44" s="376" t="s">
        <v>1876</v>
      </c>
      <c r="F44" s="391"/>
      <c r="G44" s="391"/>
      <c r="H44" s="378"/>
    </row>
    <row r="45" s="357" customFormat="true" customHeight="true" spans="1:8">
      <c r="A45" s="375"/>
      <c r="B45" s="376"/>
      <c r="C45" s="379"/>
      <c r="D45" s="380"/>
      <c r="E45" s="376" t="s">
        <v>1877</v>
      </c>
      <c r="F45" s="391"/>
      <c r="G45" s="391"/>
      <c r="H45" s="378"/>
    </row>
    <row r="46" s="357" customFormat="true" customHeight="true" spans="1:8">
      <c r="A46" s="375"/>
      <c r="B46" s="376"/>
      <c r="C46" s="379"/>
      <c r="D46" s="380"/>
      <c r="E46" s="376" t="s">
        <v>1878</v>
      </c>
      <c r="F46" s="391"/>
      <c r="G46" s="391"/>
      <c r="H46" s="378"/>
    </row>
    <row r="47" s="357" customFormat="true" customHeight="true" spans="1:8">
      <c r="A47" s="375"/>
      <c r="B47" s="376"/>
      <c r="C47" s="379"/>
      <c r="D47" s="380"/>
      <c r="E47" s="376" t="s">
        <v>1879</v>
      </c>
      <c r="F47" s="391">
        <f>SUM(F48:F50)</f>
        <v>4083497</v>
      </c>
      <c r="G47" s="391">
        <f>SUM(G48:G50)</f>
        <v>2521330.226628</v>
      </c>
      <c r="H47" s="378">
        <f t="shared" ref="H47:H53" si="3">(G47-F47)/F47</f>
        <v>-0.382556121229427</v>
      </c>
    </row>
    <row r="48" s="357" customFormat="true" customHeight="true" spans="1:8">
      <c r="A48" s="375"/>
      <c r="B48" s="376"/>
      <c r="C48" s="379"/>
      <c r="D48" s="380"/>
      <c r="E48" s="376" t="s">
        <v>1880</v>
      </c>
      <c r="F48" s="391">
        <v>4003472</v>
      </c>
      <c r="G48" s="391">
        <v>2420000</v>
      </c>
      <c r="H48" s="378">
        <f t="shared" si="3"/>
        <v>-0.39552468457379</v>
      </c>
    </row>
    <row r="49" s="357" customFormat="true" customHeight="true" spans="1:8">
      <c r="A49" s="375"/>
      <c r="B49" s="376"/>
      <c r="C49" s="379"/>
      <c r="D49" s="380"/>
      <c r="E49" s="376" t="s">
        <v>1881</v>
      </c>
      <c r="F49" s="391">
        <v>15779</v>
      </c>
      <c r="G49" s="391">
        <v>18382</v>
      </c>
      <c r="H49" s="378">
        <f t="shared" si="3"/>
        <v>0.164966094175803</v>
      </c>
    </row>
    <row r="50" s="357" customFormat="true" customHeight="true" spans="1:8">
      <c r="A50" s="375"/>
      <c r="B50" s="376"/>
      <c r="C50" s="379"/>
      <c r="D50" s="380"/>
      <c r="E50" s="376" t="s">
        <v>1882</v>
      </c>
      <c r="F50" s="391">
        <v>64246</v>
      </c>
      <c r="G50" s="391">
        <v>82948.226628</v>
      </c>
      <c r="H50" s="378">
        <f t="shared" si="3"/>
        <v>0.291103362512841</v>
      </c>
    </row>
    <row r="51" s="357" customFormat="true" customHeight="true" spans="1:8">
      <c r="A51" s="375"/>
      <c r="B51" s="376"/>
      <c r="C51" s="379"/>
      <c r="D51" s="380"/>
      <c r="E51" s="376" t="s">
        <v>1883</v>
      </c>
      <c r="F51" s="391">
        <v>294918</v>
      </c>
      <c r="G51" s="391">
        <v>491400</v>
      </c>
      <c r="H51" s="378">
        <f t="shared" si="3"/>
        <v>0.66622586617297</v>
      </c>
    </row>
    <row r="52" s="357" customFormat="true" customHeight="true" spans="1:8">
      <c r="A52" s="375"/>
      <c r="B52" s="376"/>
      <c r="C52" s="379"/>
      <c r="D52" s="380"/>
      <c r="E52" s="376" t="s">
        <v>1884</v>
      </c>
      <c r="F52" s="391">
        <v>4558</v>
      </c>
      <c r="G52" s="391">
        <v>6267.36</v>
      </c>
      <c r="H52" s="378">
        <f t="shared" si="3"/>
        <v>0.375024133391838</v>
      </c>
    </row>
    <row r="53" s="357" customFormat="true" customHeight="true" spans="1:8">
      <c r="A53" s="375"/>
      <c r="B53" s="376"/>
      <c r="C53" s="379"/>
      <c r="D53" s="380"/>
      <c r="E53" s="376" t="s">
        <v>1885</v>
      </c>
      <c r="F53" s="391">
        <v>295</v>
      </c>
      <c r="G53" s="391"/>
      <c r="H53" s="378">
        <f t="shared" si="3"/>
        <v>-1</v>
      </c>
    </row>
    <row r="54" s="357" customFormat="true" customHeight="true" spans="1:8">
      <c r="A54" s="375"/>
      <c r="B54" s="376"/>
      <c r="C54" s="379"/>
      <c r="D54" s="380"/>
      <c r="E54" s="376"/>
      <c r="F54" s="376"/>
      <c r="G54" s="392"/>
      <c r="H54" s="378"/>
    </row>
    <row r="55" s="357" customFormat="true" customHeight="true" spans="1:8">
      <c r="A55" s="381" t="s">
        <v>33</v>
      </c>
      <c r="B55" s="377">
        <f>SUM(B6:B22)</f>
        <v>13736834</v>
      </c>
      <c r="C55" s="377">
        <f>SUM(C6:C22)</f>
        <v>9689092.826791</v>
      </c>
      <c r="D55" s="378">
        <f t="shared" ref="D55:D58" si="4">(C55-B55)/B55</f>
        <v>-0.29466332440277</v>
      </c>
      <c r="E55" s="393" t="s">
        <v>49</v>
      </c>
      <c r="F55" s="392">
        <f>SUM(F6,F10,F14,F17,F28,F34,F45,F47,F51,F52,F53)</f>
        <v>10873236</v>
      </c>
      <c r="G55" s="392">
        <f>SUM(G6,G10,G14,G17,G28,G34,G45,G47,G51,G52,G53)</f>
        <v>11627194.355887</v>
      </c>
      <c r="H55" s="378">
        <f t="shared" ref="H55:H61" si="5">(G55-F55)/F55</f>
        <v>0.0693407515377207</v>
      </c>
    </row>
    <row r="56" s="357" customFormat="true" customHeight="true" spans="1:8">
      <c r="A56" s="382" t="s">
        <v>1315</v>
      </c>
      <c r="B56" s="377">
        <f>B57+B60+B61+B63+B64</f>
        <v>10999574.55</v>
      </c>
      <c r="C56" s="377">
        <f>C57+C60+C61+C63+C64</f>
        <v>12125436.85</v>
      </c>
      <c r="D56" s="378">
        <f t="shared" si="4"/>
        <v>0.102355076997046</v>
      </c>
      <c r="E56" s="394" t="s">
        <v>1316</v>
      </c>
      <c r="F56" s="392">
        <f>F57+F60+F61+F62</f>
        <v>13610674.55</v>
      </c>
      <c r="G56" s="392">
        <f>G57+G60+G61+G62</f>
        <v>9628413.320904</v>
      </c>
      <c r="H56" s="378">
        <f t="shared" si="5"/>
        <v>-0.292583678675647</v>
      </c>
    </row>
    <row r="57" s="357" customFormat="true" customHeight="true" spans="1:8">
      <c r="A57" s="375" t="s">
        <v>1886</v>
      </c>
      <c r="B57" s="377">
        <f>B58+B59</f>
        <v>42421.55</v>
      </c>
      <c r="C57" s="377">
        <f>C58+C59</f>
        <v>55806.7</v>
      </c>
      <c r="D57" s="378">
        <f t="shared" si="4"/>
        <v>0.315527131846903</v>
      </c>
      <c r="E57" s="376" t="s">
        <v>1887</v>
      </c>
      <c r="F57" s="392"/>
      <c r="G57" s="392"/>
      <c r="H57" s="378"/>
    </row>
    <row r="58" s="357" customFormat="true" customHeight="true" spans="1:8">
      <c r="A58" s="375" t="s">
        <v>1888</v>
      </c>
      <c r="B58" s="377">
        <f>'本级基金收支表（表一）'!B58</f>
        <v>42421.55</v>
      </c>
      <c r="C58" s="377">
        <v>55806.7</v>
      </c>
      <c r="D58" s="378">
        <f t="shared" si="4"/>
        <v>0.315527131846903</v>
      </c>
      <c r="E58" s="376" t="s">
        <v>1889</v>
      </c>
      <c r="F58" s="395"/>
      <c r="G58" s="395"/>
      <c r="H58" s="378"/>
    </row>
    <row r="59" s="357" customFormat="true" customHeight="true" spans="1:8">
      <c r="A59" s="375" t="s">
        <v>1890</v>
      </c>
      <c r="B59" s="383"/>
      <c r="C59" s="383"/>
      <c r="D59" s="378"/>
      <c r="E59" s="376" t="s">
        <v>1891</v>
      </c>
      <c r="F59" s="376"/>
      <c r="G59" s="376"/>
      <c r="H59" s="378"/>
    </row>
    <row r="60" s="357" customFormat="true" customHeight="true" spans="1:8">
      <c r="A60" s="375" t="s">
        <v>1386</v>
      </c>
      <c r="B60" s="377">
        <v>5787153</v>
      </c>
      <c r="C60" s="377">
        <v>9649630.15</v>
      </c>
      <c r="D60" s="378">
        <f>(C60-B60)/B60</f>
        <v>0.66742267743742</v>
      </c>
      <c r="E60" s="376" t="s">
        <v>1892</v>
      </c>
      <c r="F60" s="395">
        <f>'本级基金收支表（表一）'!F60+2922844.4</f>
        <v>3961044.4</v>
      </c>
      <c r="G60" s="395">
        <v>4009430.165408</v>
      </c>
      <c r="H60" s="378">
        <f t="shared" ref="H60:H63" si="6">(G60-F60)/F60</f>
        <v>0.0122154059691934</v>
      </c>
    </row>
    <row r="61" s="357" customFormat="true" customHeight="true" spans="1:8">
      <c r="A61" s="375" t="s">
        <v>1388</v>
      </c>
      <c r="B61" s="383"/>
      <c r="C61" s="383"/>
      <c r="D61" s="378"/>
      <c r="E61" s="376" t="s">
        <v>1893</v>
      </c>
      <c r="F61" s="395">
        <f>F66-F63-F55-F60-F62-F57</f>
        <v>9649630.15</v>
      </c>
      <c r="G61" s="395">
        <v>5618983.155496</v>
      </c>
      <c r="H61" s="378">
        <f t="shared" si="6"/>
        <v>-0.417699635307163</v>
      </c>
    </row>
    <row r="62" s="357" customFormat="true" customHeight="true" spans="1:8">
      <c r="A62" s="375" t="s">
        <v>1894</v>
      </c>
      <c r="B62" s="383"/>
      <c r="C62" s="383"/>
      <c r="D62" s="378"/>
      <c r="E62" s="376" t="s">
        <v>1895</v>
      </c>
      <c r="F62" s="395"/>
      <c r="G62" s="395"/>
      <c r="H62" s="378"/>
    </row>
    <row r="63" s="357" customFormat="true" customHeight="true" spans="1:8">
      <c r="A63" s="375" t="s">
        <v>1896</v>
      </c>
      <c r="B63" s="377">
        <f>'本级基金收支表（表一）'!B63</f>
        <v>5170000</v>
      </c>
      <c r="C63" s="377">
        <v>2420000</v>
      </c>
      <c r="D63" s="378">
        <f>(C63-B63)/B63</f>
        <v>-0.531914893617021</v>
      </c>
      <c r="E63" s="394" t="s">
        <v>1897</v>
      </c>
      <c r="F63" s="395">
        <v>252498</v>
      </c>
      <c r="G63" s="395">
        <v>558922</v>
      </c>
      <c r="H63" s="378">
        <f>(G63-F63)/F63</f>
        <v>1.21357000847531</v>
      </c>
    </row>
    <row r="64" s="357" customFormat="true" customHeight="true" spans="1:8">
      <c r="A64" s="375" t="s">
        <v>1898</v>
      </c>
      <c r="B64" s="383"/>
      <c r="C64" s="383"/>
      <c r="D64" s="378"/>
      <c r="E64" s="396"/>
      <c r="F64" s="396"/>
      <c r="G64" s="392"/>
      <c r="H64" s="378"/>
    </row>
    <row r="65" s="357" customFormat="true" customHeight="true" spans="1:8">
      <c r="A65" s="382"/>
      <c r="B65" s="397"/>
      <c r="C65" s="397"/>
      <c r="D65" s="378"/>
      <c r="E65" s="394"/>
      <c r="F65" s="394"/>
      <c r="G65" s="392"/>
      <c r="H65" s="378"/>
    </row>
    <row r="66" s="357" customFormat="true" customHeight="true" spans="1:8">
      <c r="A66" s="381" t="s">
        <v>1404</v>
      </c>
      <c r="B66" s="377">
        <f>B55+B56</f>
        <v>24736408.55</v>
      </c>
      <c r="C66" s="377">
        <f>C55+C56</f>
        <v>21814529.676791</v>
      </c>
      <c r="D66" s="378">
        <f>(C66-B66)/B66</f>
        <v>-0.118120577904548</v>
      </c>
      <c r="E66" s="393" t="s">
        <v>1405</v>
      </c>
      <c r="F66" s="392">
        <f>B66</f>
        <v>24736408.55</v>
      </c>
      <c r="G66" s="392">
        <f>C66</f>
        <v>21814529.676791</v>
      </c>
      <c r="H66" s="378">
        <f>(G66-F66)/F66</f>
        <v>-0.118120577904548</v>
      </c>
    </row>
  </sheetData>
  <mergeCells count="3">
    <mergeCell ref="A2:H2"/>
    <mergeCell ref="A4:D4"/>
    <mergeCell ref="E4:H4"/>
  </mergeCells>
  <pageMargins left="0.75" right="0.75" top="1" bottom="1" header="0.5" footer="0.5"/>
  <pageSetup paperSize="9" orientation="portrait"/>
  <headerFooter alignWithMargins="0"/>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0"/>
  <sheetViews>
    <sheetView topLeftCell="A7" workbookViewId="0">
      <selection activeCell="G23" sqref="G23"/>
    </sheetView>
  </sheetViews>
  <sheetFormatPr defaultColWidth="9" defaultRowHeight="13.65"/>
  <cols>
    <col min="1" max="1" width="28.6695652173913" style="233" customWidth="true"/>
    <col min="2" max="2" width="10.3826086956522" style="233"/>
    <col min="3" max="5" width="9" style="233"/>
    <col min="6" max="6" width="33.5565217391304" style="233" customWidth="true"/>
    <col min="7" max="7" width="10.3826086956522" style="233"/>
    <col min="8" max="9" width="9.39130434782609" style="233"/>
    <col min="10" max="10" width="9" style="233"/>
    <col min="11" max="16384" width="9" style="232"/>
  </cols>
  <sheetData>
    <row r="1" ht="14.4" spans="1:1">
      <c r="A1" s="257" t="s">
        <v>2114</v>
      </c>
    </row>
    <row r="2" ht="21.6" spans="1:10">
      <c r="A2" s="334" t="s">
        <v>2115</v>
      </c>
      <c r="B2" s="334"/>
      <c r="C2" s="334"/>
      <c r="D2" s="334"/>
      <c r="E2" s="334"/>
      <c r="F2" s="334"/>
      <c r="G2" s="334"/>
      <c r="H2" s="334"/>
      <c r="I2" s="334"/>
      <c r="J2" s="334"/>
    </row>
    <row r="3" spans="1:10">
      <c r="A3" s="314"/>
      <c r="B3" s="314"/>
      <c r="C3" s="314"/>
      <c r="D3" s="197"/>
      <c r="E3" s="197"/>
      <c r="F3" s="343"/>
      <c r="G3" s="343"/>
      <c r="H3" s="343"/>
      <c r="I3" s="237" t="s">
        <v>2</v>
      </c>
      <c r="J3" s="237"/>
    </row>
    <row r="4" ht="20" customHeight="true" spans="1:10">
      <c r="A4" s="205" t="s">
        <v>2116</v>
      </c>
      <c r="B4" s="205"/>
      <c r="C4" s="205"/>
      <c r="D4" s="205"/>
      <c r="E4" s="205"/>
      <c r="F4" s="205" t="s">
        <v>2117</v>
      </c>
      <c r="G4" s="205"/>
      <c r="H4" s="205"/>
      <c r="I4" s="205"/>
      <c r="J4" s="205"/>
    </row>
    <row r="5" ht="20" customHeight="true" spans="1:10">
      <c r="A5" s="205" t="s">
        <v>2118</v>
      </c>
      <c r="B5" s="205" t="s">
        <v>44</v>
      </c>
      <c r="C5" s="205" t="s">
        <v>1312</v>
      </c>
      <c r="D5" s="205"/>
      <c r="E5" s="205"/>
      <c r="F5" s="205" t="s">
        <v>2118</v>
      </c>
      <c r="G5" s="205" t="s">
        <v>44</v>
      </c>
      <c r="H5" s="205" t="s">
        <v>1312</v>
      </c>
      <c r="I5" s="205"/>
      <c r="J5" s="205"/>
    </row>
    <row r="6" ht="20" customHeight="true" spans="1:10">
      <c r="A6" s="205"/>
      <c r="B6" s="205"/>
      <c r="C6" s="205" t="s">
        <v>2119</v>
      </c>
      <c r="D6" s="205" t="s">
        <v>1797</v>
      </c>
      <c r="E6" s="205" t="s">
        <v>2120</v>
      </c>
      <c r="F6" s="205"/>
      <c r="G6" s="205"/>
      <c r="H6" s="205" t="s">
        <v>2119</v>
      </c>
      <c r="I6" s="205" t="s">
        <v>1797</v>
      </c>
      <c r="J6" s="205" t="s">
        <v>2120</v>
      </c>
    </row>
    <row r="7" ht="20" customHeight="true" spans="1:10">
      <c r="A7" s="335" t="s">
        <v>2121</v>
      </c>
      <c r="B7" s="336">
        <f>SUM(B8:B12)</f>
        <v>841890.42</v>
      </c>
      <c r="C7" s="336">
        <f>SUM(C8:C12)</f>
        <v>835742.34</v>
      </c>
      <c r="D7" s="337">
        <f>D8+D9+D12</f>
        <v>831386</v>
      </c>
      <c r="E7" s="344">
        <f t="shared" ref="E7:E9" si="0">(D7-C7)/C7</f>
        <v>-0.00521253954897162</v>
      </c>
      <c r="F7" s="345" t="s">
        <v>2122</v>
      </c>
      <c r="G7" s="336">
        <f>G8+G9+G10+G11</f>
        <v>547862</v>
      </c>
      <c r="H7" s="342">
        <f>SUM(H8:H11)</f>
        <v>562419.77</v>
      </c>
      <c r="I7" s="342">
        <f>I8+I9+I10+I11</f>
        <v>574410</v>
      </c>
      <c r="J7" s="352">
        <f t="shared" ref="J7:J11" si="1">(I7-H7)/H7</f>
        <v>0.0213190051978436</v>
      </c>
    </row>
    <row r="8" ht="20" customHeight="true" spans="1:10">
      <c r="A8" s="276" t="s">
        <v>2123</v>
      </c>
      <c r="B8" s="308">
        <v>724146.85</v>
      </c>
      <c r="C8" s="308">
        <v>614204.68</v>
      </c>
      <c r="D8" s="338">
        <v>698282</v>
      </c>
      <c r="E8" s="346">
        <f t="shared" si="0"/>
        <v>0.136888113584546</v>
      </c>
      <c r="F8" s="347" t="s">
        <v>2124</v>
      </c>
      <c r="G8" s="308">
        <v>15743</v>
      </c>
      <c r="H8" s="309">
        <v>17203</v>
      </c>
      <c r="I8" s="309">
        <v>14843</v>
      </c>
      <c r="J8" s="353">
        <f t="shared" si="1"/>
        <v>-0.137185374643957</v>
      </c>
    </row>
    <row r="9" ht="20" customHeight="true" spans="1:10">
      <c r="A9" s="276" t="s">
        <v>2125</v>
      </c>
      <c r="B9" s="308">
        <v>115852.63</v>
      </c>
      <c r="C9" s="308">
        <v>221037.66</v>
      </c>
      <c r="D9" s="338">
        <v>132104</v>
      </c>
      <c r="E9" s="346">
        <f t="shared" si="0"/>
        <v>-0.4023461884278</v>
      </c>
      <c r="F9" s="339" t="s">
        <v>2126</v>
      </c>
      <c r="G9" s="308">
        <v>524440</v>
      </c>
      <c r="H9" s="309">
        <v>534867.77</v>
      </c>
      <c r="I9" s="309">
        <v>545000</v>
      </c>
      <c r="J9" s="353">
        <f t="shared" si="1"/>
        <v>0.0189434297003911</v>
      </c>
    </row>
    <row r="10" ht="20" customHeight="true" spans="1:10">
      <c r="A10" s="276" t="s">
        <v>2127</v>
      </c>
      <c r="B10" s="339"/>
      <c r="C10" s="308"/>
      <c r="D10" s="339"/>
      <c r="E10" s="346"/>
      <c r="F10" s="347" t="s">
        <v>2128</v>
      </c>
      <c r="G10" s="308">
        <v>1000</v>
      </c>
      <c r="H10" s="309">
        <v>1000</v>
      </c>
      <c r="I10" s="309">
        <v>5214</v>
      </c>
      <c r="J10" s="353">
        <f t="shared" si="1"/>
        <v>4.214</v>
      </c>
    </row>
    <row r="11" ht="20" customHeight="true" spans="1:10">
      <c r="A11" s="276" t="s">
        <v>2129</v>
      </c>
      <c r="B11" s="339"/>
      <c r="C11" s="308"/>
      <c r="D11" s="339"/>
      <c r="E11" s="346"/>
      <c r="F11" s="347" t="s">
        <v>2130</v>
      </c>
      <c r="G11" s="308">
        <v>6679</v>
      </c>
      <c r="H11" s="309">
        <v>9349</v>
      </c>
      <c r="I11" s="309">
        <v>9353</v>
      </c>
      <c r="J11" s="353">
        <f t="shared" si="1"/>
        <v>0.000427853246336507</v>
      </c>
    </row>
    <row r="12" ht="20" customHeight="true" spans="1:10">
      <c r="A12" s="276" t="s">
        <v>2131</v>
      </c>
      <c r="B12" s="308">
        <v>1890.94</v>
      </c>
      <c r="C12" s="308">
        <v>500</v>
      </c>
      <c r="D12" s="339">
        <v>1000</v>
      </c>
      <c r="E12" s="346">
        <f t="shared" ref="E12:E16" si="2">(D12-C12)/C12</f>
        <v>1</v>
      </c>
      <c r="F12" s="348"/>
      <c r="G12" s="308"/>
      <c r="H12" s="309"/>
      <c r="I12" s="309"/>
      <c r="J12" s="354"/>
    </row>
    <row r="13" ht="20" customHeight="true" spans="1:10">
      <c r="A13" s="276"/>
      <c r="B13" s="339"/>
      <c r="C13" s="339">
        <v>0</v>
      </c>
      <c r="D13" s="339">
        <f>B13</f>
        <v>0</v>
      </c>
      <c r="E13" s="346"/>
      <c r="F13" s="348"/>
      <c r="G13" s="348"/>
      <c r="H13" s="349"/>
      <c r="I13" s="349"/>
      <c r="J13" s="354"/>
    </row>
    <row r="14" ht="20" customHeight="true" spans="1:10">
      <c r="A14" s="205" t="s">
        <v>2132</v>
      </c>
      <c r="B14" s="337">
        <f>SUM(B8:B13)</f>
        <v>841890.42</v>
      </c>
      <c r="C14" s="337">
        <f t="shared" ref="C14:I14" si="3">C7</f>
        <v>835742.34</v>
      </c>
      <c r="D14" s="337">
        <f t="shared" si="3"/>
        <v>831386</v>
      </c>
      <c r="E14" s="344">
        <f t="shared" si="2"/>
        <v>-0.00521253954897162</v>
      </c>
      <c r="F14" s="336" t="s">
        <v>2133</v>
      </c>
      <c r="G14" s="337">
        <f t="shared" si="3"/>
        <v>547862</v>
      </c>
      <c r="H14" s="342">
        <f t="shared" si="3"/>
        <v>562419.77</v>
      </c>
      <c r="I14" s="342">
        <f t="shared" si="3"/>
        <v>574410</v>
      </c>
      <c r="J14" s="355">
        <f t="shared" ref="J14:J17" si="4">(I14-H14)/H14</f>
        <v>0.0213190051978436</v>
      </c>
    </row>
    <row r="15" ht="20" customHeight="true" spans="1:10">
      <c r="A15" s="340" t="s">
        <v>1315</v>
      </c>
      <c r="B15" s="338">
        <v>356</v>
      </c>
      <c r="C15" s="338">
        <v>356</v>
      </c>
      <c r="D15" s="338">
        <v>293</v>
      </c>
      <c r="E15" s="346">
        <f t="shared" si="2"/>
        <v>-0.176966292134831</v>
      </c>
      <c r="F15" s="347" t="s">
        <v>1316</v>
      </c>
      <c r="G15" s="308">
        <f t="shared" ref="G15:I15" si="5">G16+G17</f>
        <v>286522.04</v>
      </c>
      <c r="H15" s="309">
        <f t="shared" si="5"/>
        <v>286522.04</v>
      </c>
      <c r="I15" s="309">
        <f t="shared" si="5"/>
        <v>276293</v>
      </c>
      <c r="J15" s="353">
        <f t="shared" si="4"/>
        <v>-0.0357007090972826</v>
      </c>
    </row>
    <row r="16" ht="20" customHeight="true" spans="1:10">
      <c r="A16" s="276" t="s">
        <v>2134</v>
      </c>
      <c r="B16" s="338">
        <v>356</v>
      </c>
      <c r="C16" s="338">
        <v>356</v>
      </c>
      <c r="D16" s="338">
        <v>293</v>
      </c>
      <c r="E16" s="346">
        <f t="shared" si="2"/>
        <v>-0.176966292134831</v>
      </c>
      <c r="F16" s="339" t="s">
        <v>2135</v>
      </c>
      <c r="G16" s="308">
        <v>356</v>
      </c>
      <c r="H16" s="309">
        <v>356</v>
      </c>
      <c r="I16" s="309">
        <v>293</v>
      </c>
      <c r="J16" s="353">
        <f t="shared" si="4"/>
        <v>-0.176966292134831</v>
      </c>
    </row>
    <row r="17" ht="20" customHeight="true" spans="1:10">
      <c r="A17" s="276"/>
      <c r="B17" s="338" t="s">
        <v>1447</v>
      </c>
      <c r="C17" s="338" t="s">
        <v>1447</v>
      </c>
      <c r="D17" s="338" t="str">
        <f>B17</f>
        <v>-</v>
      </c>
      <c r="E17" s="346"/>
      <c r="F17" s="347" t="s">
        <v>2136</v>
      </c>
      <c r="G17" s="308">
        <v>286166.04</v>
      </c>
      <c r="H17" s="309">
        <v>286166.04</v>
      </c>
      <c r="I17" s="309">
        <v>276000</v>
      </c>
      <c r="J17" s="353">
        <f t="shared" si="4"/>
        <v>-0.0355249700488569</v>
      </c>
    </row>
    <row r="18" ht="20" customHeight="true" spans="1:10">
      <c r="A18" s="310"/>
      <c r="B18" s="341"/>
      <c r="C18" s="338"/>
      <c r="D18" s="338"/>
      <c r="E18" s="350"/>
      <c r="F18" s="351"/>
      <c r="G18" s="308"/>
      <c r="H18" s="309"/>
      <c r="I18" s="309"/>
      <c r="J18" s="339"/>
    </row>
    <row r="19" ht="20" customHeight="true" spans="1:10">
      <c r="A19" s="276" t="s">
        <v>2137</v>
      </c>
      <c r="B19" s="308">
        <v>12609</v>
      </c>
      <c r="C19" s="308">
        <v>12843.47</v>
      </c>
      <c r="D19" s="339">
        <f>G19</f>
        <v>20471.3799999999</v>
      </c>
      <c r="E19" s="346">
        <f>(D19-C19)/C19</f>
        <v>0.593913482882737</v>
      </c>
      <c r="F19" s="339" t="s">
        <v>2138</v>
      </c>
      <c r="G19" s="308">
        <f>B20-G14-G15</f>
        <v>20471.3799999999</v>
      </c>
      <c r="H19" s="309">
        <v>0</v>
      </c>
      <c r="I19" s="309">
        <f>92+1355.38</f>
        <v>1447.38</v>
      </c>
      <c r="J19" s="352"/>
    </row>
    <row r="20" ht="20" customHeight="true" spans="1:10">
      <c r="A20" s="205" t="s">
        <v>1404</v>
      </c>
      <c r="B20" s="342">
        <f t="shared" ref="B20:I20" si="6">B19+B15+B14</f>
        <v>854855.42</v>
      </c>
      <c r="C20" s="342">
        <f t="shared" si="6"/>
        <v>848941.81</v>
      </c>
      <c r="D20" s="342">
        <f t="shared" si="6"/>
        <v>852150.38</v>
      </c>
      <c r="E20" s="344">
        <f>(D20-C20)/C20</f>
        <v>0.00377949343783625</v>
      </c>
      <c r="F20" s="337" t="s">
        <v>2139</v>
      </c>
      <c r="G20" s="342">
        <f t="shared" si="6"/>
        <v>854855.42</v>
      </c>
      <c r="H20" s="342">
        <f t="shared" si="6"/>
        <v>848941.81</v>
      </c>
      <c r="I20" s="342">
        <f t="shared" si="6"/>
        <v>852150.38</v>
      </c>
      <c r="J20" s="352">
        <f>(I20-H20)/H20</f>
        <v>0.00377949343783639</v>
      </c>
    </row>
  </sheetData>
  <mergeCells count="10">
    <mergeCell ref="A2:J2"/>
    <mergeCell ref="I3:J3"/>
    <mergeCell ref="A4:E4"/>
    <mergeCell ref="F4:J4"/>
    <mergeCell ref="C5:E5"/>
    <mergeCell ref="H5:J5"/>
    <mergeCell ref="A5:A6"/>
    <mergeCell ref="B5:B6"/>
    <mergeCell ref="F5:F6"/>
    <mergeCell ref="G5:G6"/>
  </mergeCells>
  <pageMargins left="0.75" right="0.75" top="1" bottom="1" header="0.5" footer="0.5"/>
  <headerFooter/>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9"/>
  <sheetViews>
    <sheetView topLeftCell="A7" workbookViewId="0">
      <selection activeCell="F36" sqref="F36"/>
    </sheetView>
  </sheetViews>
  <sheetFormatPr defaultColWidth="9" defaultRowHeight="13.65" outlineLevelCol="6"/>
  <cols>
    <col min="1" max="1" width="9.79130434782609" style="232" customWidth="true"/>
    <col min="2" max="2" width="40.0608695652174" style="232" customWidth="true"/>
    <col min="3" max="7" width="9" style="232" customWidth="true"/>
    <col min="8" max="16384" width="9" style="232"/>
  </cols>
  <sheetData>
    <row r="1" ht="15.8" spans="1:7">
      <c r="A1" s="257" t="s">
        <v>2140</v>
      </c>
      <c r="B1" s="199"/>
      <c r="C1" s="199"/>
      <c r="D1" s="199"/>
      <c r="E1" s="199"/>
      <c r="F1" s="199"/>
      <c r="G1" s="252"/>
    </row>
    <row r="2" ht="21.6" spans="1:7">
      <c r="A2" s="235" t="s">
        <v>2141</v>
      </c>
      <c r="B2" s="235"/>
      <c r="C2" s="235"/>
      <c r="D2" s="235"/>
      <c r="E2" s="235"/>
      <c r="F2" s="235"/>
      <c r="G2" s="235"/>
    </row>
    <row r="3" spans="1:7">
      <c r="A3" s="314"/>
      <c r="B3" s="197"/>
      <c r="C3" s="197"/>
      <c r="D3" s="197"/>
      <c r="E3" s="197"/>
      <c r="F3" s="197"/>
      <c r="G3" s="237" t="s">
        <v>2</v>
      </c>
    </row>
    <row r="4" ht="20" customHeight="true" spans="1:7">
      <c r="A4" s="315" t="s">
        <v>2142</v>
      </c>
      <c r="B4" s="316" t="s">
        <v>41</v>
      </c>
      <c r="C4" s="317" t="s">
        <v>44</v>
      </c>
      <c r="D4" s="318" t="s">
        <v>1312</v>
      </c>
      <c r="E4" s="332"/>
      <c r="F4" s="333"/>
      <c r="G4" s="317" t="s">
        <v>2143</v>
      </c>
    </row>
    <row r="5" ht="20" customHeight="true" spans="1:7">
      <c r="A5" s="319"/>
      <c r="B5" s="320"/>
      <c r="C5" s="321"/>
      <c r="D5" s="317" t="s">
        <v>2119</v>
      </c>
      <c r="E5" s="205" t="s">
        <v>1797</v>
      </c>
      <c r="F5" s="205" t="s">
        <v>2120</v>
      </c>
      <c r="G5" s="321"/>
    </row>
    <row r="6" ht="20" customHeight="true" spans="1:7">
      <c r="A6" s="322">
        <v>10306</v>
      </c>
      <c r="B6" s="323" t="s">
        <v>2144</v>
      </c>
      <c r="C6" s="324">
        <f>C7+C15+C19+C23+C27</f>
        <v>841890.42</v>
      </c>
      <c r="D6" s="324">
        <f>D7+D15+D19+D23+D27</f>
        <v>835742.264278</v>
      </c>
      <c r="E6" s="324">
        <f>E7+E15+E19+E23+E27</f>
        <v>831386</v>
      </c>
      <c r="F6" s="254">
        <f t="shared" ref="F6:F30" si="0">IFERROR((E6/D6-1),"")</f>
        <v>-0.00521244941676291</v>
      </c>
      <c r="G6" s="245"/>
    </row>
    <row r="7" ht="20" customHeight="true" spans="1:7">
      <c r="A7" s="272">
        <v>1030601</v>
      </c>
      <c r="B7" s="273" t="s">
        <v>2123</v>
      </c>
      <c r="C7" s="324">
        <f>C14</f>
        <v>724146.85</v>
      </c>
      <c r="D7" s="324">
        <f>D14</f>
        <v>614204.6</v>
      </c>
      <c r="E7" s="324">
        <f>E14</f>
        <v>698282</v>
      </c>
      <c r="F7" s="254">
        <f t="shared" si="0"/>
        <v>0.136888261663947</v>
      </c>
      <c r="G7" s="241"/>
    </row>
    <row r="8" ht="20" customHeight="true" spans="1:7">
      <c r="A8" s="275">
        <v>103060103</v>
      </c>
      <c r="B8" s="276" t="s">
        <v>2145</v>
      </c>
      <c r="C8" s="274"/>
      <c r="D8" s="245"/>
      <c r="E8" s="245"/>
      <c r="F8" s="256" t="str">
        <f t="shared" si="0"/>
        <v/>
      </c>
      <c r="G8" s="245"/>
    </row>
    <row r="9" ht="20" customHeight="true" spans="1:7">
      <c r="A9" s="275"/>
      <c r="B9" s="276" t="s">
        <v>2146</v>
      </c>
      <c r="C9" s="274"/>
      <c r="D9" s="245"/>
      <c r="E9" s="245"/>
      <c r="F9" s="256" t="str">
        <f t="shared" si="0"/>
        <v/>
      </c>
      <c r="G9" s="245"/>
    </row>
    <row r="10" ht="20" customHeight="true" spans="1:7">
      <c r="A10" s="275"/>
      <c r="B10" s="276" t="s">
        <v>2146</v>
      </c>
      <c r="C10" s="274"/>
      <c r="D10" s="245"/>
      <c r="E10" s="245"/>
      <c r="F10" s="256" t="str">
        <f t="shared" si="0"/>
        <v/>
      </c>
      <c r="G10" s="245"/>
    </row>
    <row r="11" ht="20" customHeight="true" spans="1:7">
      <c r="A11" s="275"/>
      <c r="B11" s="276" t="s">
        <v>2146</v>
      </c>
      <c r="C11" s="274"/>
      <c r="D11" s="245"/>
      <c r="E11" s="245"/>
      <c r="F11" s="256" t="str">
        <f t="shared" si="0"/>
        <v/>
      </c>
      <c r="G11" s="245"/>
    </row>
    <row r="12" ht="20" customHeight="true" spans="1:7">
      <c r="A12" s="275"/>
      <c r="B12" s="276" t="s">
        <v>2146</v>
      </c>
      <c r="C12" s="274"/>
      <c r="D12" s="245"/>
      <c r="E12" s="245"/>
      <c r="F12" s="256" t="str">
        <f t="shared" si="0"/>
        <v/>
      </c>
      <c r="G12" s="245"/>
    </row>
    <row r="13" ht="20" customHeight="true" spans="1:7">
      <c r="A13" s="275"/>
      <c r="B13" s="276" t="s">
        <v>2146</v>
      </c>
      <c r="C13" s="274"/>
      <c r="D13" s="245"/>
      <c r="E13" s="245"/>
      <c r="F13" s="256" t="str">
        <f t="shared" si="0"/>
        <v/>
      </c>
      <c r="G13" s="245"/>
    </row>
    <row r="14" ht="20" customHeight="true" spans="1:7">
      <c r="A14" s="275">
        <v>103060198</v>
      </c>
      <c r="B14" s="325" t="s">
        <v>2147</v>
      </c>
      <c r="C14" s="326">
        <f>13262+710884.85</f>
        <v>724146.85</v>
      </c>
      <c r="D14" s="326">
        <f>13262+600942.6</f>
        <v>614204.6</v>
      </c>
      <c r="E14" s="326">
        <f>3092+695190</f>
        <v>698282</v>
      </c>
      <c r="F14" s="256">
        <f t="shared" si="0"/>
        <v>0.136888261663947</v>
      </c>
      <c r="G14" s="245"/>
    </row>
    <row r="15" ht="20" customHeight="true" spans="1:7">
      <c r="A15" s="272">
        <v>1030602</v>
      </c>
      <c r="B15" s="273" t="s">
        <v>2125</v>
      </c>
      <c r="C15" s="324">
        <v>115852.63</v>
      </c>
      <c r="D15" s="324">
        <f>D18</f>
        <v>221037.664278</v>
      </c>
      <c r="E15" s="324">
        <f>E18</f>
        <v>132104</v>
      </c>
      <c r="F15" s="254">
        <f t="shared" si="0"/>
        <v>-0.402346199994892</v>
      </c>
      <c r="G15" s="241"/>
    </row>
    <row r="16" ht="20" customHeight="true" spans="1:7">
      <c r="A16" s="275">
        <v>103060202</v>
      </c>
      <c r="B16" s="325" t="s">
        <v>2148</v>
      </c>
      <c r="C16" s="326"/>
      <c r="D16" s="327"/>
      <c r="E16" s="245"/>
      <c r="F16" s="256" t="str">
        <f t="shared" si="0"/>
        <v/>
      </c>
      <c r="G16" s="245"/>
    </row>
    <row r="17" ht="20" customHeight="true" spans="1:7">
      <c r="A17" s="275">
        <v>103060203</v>
      </c>
      <c r="B17" s="325" t="s">
        <v>2149</v>
      </c>
      <c r="C17" s="326"/>
      <c r="D17" s="327"/>
      <c r="E17" s="245"/>
      <c r="F17" s="256" t="str">
        <f t="shared" si="0"/>
        <v/>
      </c>
      <c r="G17" s="245"/>
    </row>
    <row r="18" ht="20" customHeight="true" spans="1:7">
      <c r="A18" s="275">
        <v>103060298</v>
      </c>
      <c r="B18" s="325" t="s">
        <v>2150</v>
      </c>
      <c r="C18" s="326">
        <v>115852.63</v>
      </c>
      <c r="D18" s="326">
        <v>221037.664278</v>
      </c>
      <c r="E18" s="326">
        <v>132104</v>
      </c>
      <c r="F18" s="256">
        <f t="shared" si="0"/>
        <v>-0.402346199994892</v>
      </c>
      <c r="G18" s="245"/>
    </row>
    <row r="19" ht="20" customHeight="true" spans="1:7">
      <c r="A19" s="272">
        <v>1030603</v>
      </c>
      <c r="B19" s="273" t="s">
        <v>2127</v>
      </c>
      <c r="C19" s="251"/>
      <c r="D19" s="241"/>
      <c r="E19" s="241"/>
      <c r="F19" s="256" t="str">
        <f t="shared" si="0"/>
        <v/>
      </c>
      <c r="G19" s="241"/>
    </row>
    <row r="20" ht="20" customHeight="true" spans="1:7">
      <c r="A20" s="275">
        <v>103060304</v>
      </c>
      <c r="B20" s="325" t="s">
        <v>2151</v>
      </c>
      <c r="C20" s="326"/>
      <c r="D20" s="327"/>
      <c r="E20" s="245"/>
      <c r="F20" s="256" t="str">
        <f t="shared" si="0"/>
        <v/>
      </c>
      <c r="G20" s="245"/>
    </row>
    <row r="21" ht="20" customHeight="true" spans="1:7">
      <c r="A21" s="275">
        <v>103060305</v>
      </c>
      <c r="B21" s="325" t="s">
        <v>2152</v>
      </c>
      <c r="C21" s="326"/>
      <c r="D21" s="327"/>
      <c r="E21" s="245"/>
      <c r="F21" s="256" t="str">
        <f t="shared" si="0"/>
        <v/>
      </c>
      <c r="G21" s="245"/>
    </row>
    <row r="22" ht="20" customHeight="true" spans="1:7">
      <c r="A22" s="275">
        <v>103060398</v>
      </c>
      <c r="B22" s="325" t="s">
        <v>2153</v>
      </c>
      <c r="C22" s="326"/>
      <c r="D22" s="327"/>
      <c r="E22" s="245"/>
      <c r="F22" s="256" t="str">
        <f t="shared" si="0"/>
        <v/>
      </c>
      <c r="G22" s="245"/>
    </row>
    <row r="23" ht="20" customHeight="true" spans="1:7">
      <c r="A23" s="272">
        <v>1030604</v>
      </c>
      <c r="B23" s="273" t="s">
        <v>2129</v>
      </c>
      <c r="C23" s="251"/>
      <c r="D23" s="241"/>
      <c r="E23" s="241"/>
      <c r="F23" s="256" t="str">
        <f t="shared" si="0"/>
        <v/>
      </c>
      <c r="G23" s="241"/>
    </row>
    <row r="24" ht="20" customHeight="true" spans="1:7">
      <c r="A24" s="275">
        <v>103060401</v>
      </c>
      <c r="B24" s="325" t="s">
        <v>2154</v>
      </c>
      <c r="C24" s="326"/>
      <c r="D24" s="327"/>
      <c r="E24" s="245"/>
      <c r="F24" s="256" t="str">
        <f t="shared" si="0"/>
        <v/>
      </c>
      <c r="G24" s="245"/>
    </row>
    <row r="25" ht="20" customHeight="true" spans="1:7">
      <c r="A25" s="275">
        <v>103060402</v>
      </c>
      <c r="B25" s="325" t="s">
        <v>2155</v>
      </c>
      <c r="C25" s="326"/>
      <c r="D25" s="327"/>
      <c r="E25" s="245"/>
      <c r="F25" s="256" t="str">
        <f t="shared" si="0"/>
        <v/>
      </c>
      <c r="G25" s="245"/>
    </row>
    <row r="26" ht="20" customHeight="true" spans="1:7">
      <c r="A26" s="275">
        <v>103060498</v>
      </c>
      <c r="B26" s="325" t="s">
        <v>2156</v>
      </c>
      <c r="C26" s="326"/>
      <c r="D26" s="327"/>
      <c r="E26" s="245"/>
      <c r="F26" s="256" t="str">
        <f t="shared" si="0"/>
        <v/>
      </c>
      <c r="G26" s="245"/>
    </row>
    <row r="27" ht="20" customHeight="true" spans="1:7">
      <c r="A27" s="272">
        <v>1030698</v>
      </c>
      <c r="B27" s="273" t="s">
        <v>2157</v>
      </c>
      <c r="C27" s="251">
        <v>1890.94</v>
      </c>
      <c r="D27" s="251">
        <v>500</v>
      </c>
      <c r="E27" s="251">
        <v>1000</v>
      </c>
      <c r="F27" s="254">
        <f t="shared" si="0"/>
        <v>1</v>
      </c>
      <c r="G27" s="241"/>
    </row>
    <row r="28" ht="20" customHeight="true" spans="1:7">
      <c r="A28" s="272">
        <v>110</v>
      </c>
      <c r="B28" s="273" t="s">
        <v>2158</v>
      </c>
      <c r="C28" s="251">
        <v>356</v>
      </c>
      <c r="D28" s="241">
        <v>356</v>
      </c>
      <c r="E28" s="251">
        <v>293</v>
      </c>
      <c r="F28" s="254">
        <f t="shared" si="0"/>
        <v>-0.176966292134832</v>
      </c>
      <c r="G28" s="241"/>
    </row>
    <row r="29" ht="20" customHeight="true" spans="1:7">
      <c r="A29" s="272">
        <v>11005</v>
      </c>
      <c r="B29" s="273" t="s">
        <v>2159</v>
      </c>
      <c r="C29" s="251">
        <v>356</v>
      </c>
      <c r="D29" s="241">
        <v>356</v>
      </c>
      <c r="E29" s="251">
        <v>293</v>
      </c>
      <c r="F29" s="254">
        <f t="shared" si="0"/>
        <v>-0.176966292134832</v>
      </c>
      <c r="G29" s="241"/>
    </row>
    <row r="30" ht="20" customHeight="true" spans="1:7">
      <c r="A30" s="275">
        <v>1100501</v>
      </c>
      <c r="B30" s="325" t="s">
        <v>2160</v>
      </c>
      <c r="C30" s="274">
        <v>356</v>
      </c>
      <c r="D30" s="245">
        <v>356</v>
      </c>
      <c r="E30" s="245">
        <v>293</v>
      </c>
      <c r="F30" s="256">
        <f t="shared" si="0"/>
        <v>-0.176966292134832</v>
      </c>
      <c r="G30" s="241"/>
    </row>
    <row r="31" ht="20" customHeight="true" spans="1:7">
      <c r="A31" s="272">
        <v>11006</v>
      </c>
      <c r="B31" s="273" t="s">
        <v>2161</v>
      </c>
      <c r="C31" s="274"/>
      <c r="D31" s="245"/>
      <c r="E31" s="245"/>
      <c r="F31" s="256"/>
      <c r="G31" s="241"/>
    </row>
    <row r="32" ht="20" customHeight="true" spans="1:7">
      <c r="A32" s="275">
        <v>1100502</v>
      </c>
      <c r="B32" s="276" t="s">
        <v>2162</v>
      </c>
      <c r="C32" s="251"/>
      <c r="D32" s="241"/>
      <c r="E32" s="241"/>
      <c r="F32" s="256" t="str">
        <f t="shared" ref="F32:F36" si="1">IFERROR((E32/D32-1),"")</f>
        <v/>
      </c>
      <c r="G32" s="241"/>
    </row>
    <row r="33" ht="20" customHeight="true" spans="1:7">
      <c r="A33" s="328"/>
      <c r="B33" s="311"/>
      <c r="C33" s="329"/>
      <c r="D33" s="311"/>
      <c r="E33" s="311"/>
      <c r="F33" s="256" t="str">
        <f t="shared" si="1"/>
        <v/>
      </c>
      <c r="G33" s="311"/>
    </row>
    <row r="34" ht="20" customHeight="true" spans="1:7">
      <c r="A34" s="328"/>
      <c r="B34" s="205" t="s">
        <v>2132</v>
      </c>
      <c r="C34" s="251">
        <f>C28+C6</f>
        <v>842246.42</v>
      </c>
      <c r="D34" s="251">
        <f>D28+D6</f>
        <v>836098.264278</v>
      </c>
      <c r="E34" s="251">
        <f>E28+E6</f>
        <v>831679</v>
      </c>
      <c r="F34" s="254">
        <f t="shared" si="1"/>
        <v>-0.00528558001710022</v>
      </c>
      <c r="G34" s="311"/>
    </row>
    <row r="35" ht="20" customHeight="true" spans="1:7">
      <c r="A35" s="276"/>
      <c r="B35" s="276" t="s">
        <v>2137</v>
      </c>
      <c r="C35" s="274">
        <v>12609</v>
      </c>
      <c r="D35" s="274">
        <v>12843.4</v>
      </c>
      <c r="E35" s="274">
        <v>20471.3816010001</v>
      </c>
      <c r="F35" s="256">
        <f t="shared" si="1"/>
        <v>0.593922294797335</v>
      </c>
      <c r="G35" s="311"/>
    </row>
    <row r="36" ht="20" customHeight="true" spans="1:7">
      <c r="A36" s="328"/>
      <c r="B36" s="205" t="s">
        <v>1404</v>
      </c>
      <c r="C36" s="251">
        <f>C35+C34</f>
        <v>854855.42</v>
      </c>
      <c r="D36" s="251">
        <f>D35+D34</f>
        <v>848941.664278</v>
      </c>
      <c r="E36" s="251">
        <f>E35+E34</f>
        <v>852150.381601</v>
      </c>
      <c r="F36" s="254">
        <f t="shared" si="1"/>
        <v>0.00377966762383952</v>
      </c>
      <c r="G36" s="311"/>
    </row>
    <row r="38" spans="3:3">
      <c r="C38" s="330"/>
    </row>
    <row r="39" spans="3:3">
      <c r="C39" s="331"/>
    </row>
  </sheetData>
  <mergeCells count="6">
    <mergeCell ref="A2:G2"/>
    <mergeCell ref="D4:F4"/>
    <mergeCell ref="A4:A5"/>
    <mergeCell ref="B4:B5"/>
    <mergeCell ref="C4:C5"/>
    <mergeCell ref="G4:G5"/>
  </mergeCells>
  <pageMargins left="0.75" right="0.75" top="1" bottom="1" header="0.5" footer="0.5"/>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0"/>
  <sheetViews>
    <sheetView topLeftCell="A17" workbookViewId="0">
      <selection activeCell="F40" sqref="F40"/>
    </sheetView>
  </sheetViews>
  <sheetFormatPr defaultColWidth="9" defaultRowHeight="13.65" outlineLevelCol="7"/>
  <cols>
    <col min="1" max="1" width="9" style="232" customWidth="true"/>
    <col min="2" max="2" width="41.9478260869565" style="232" customWidth="true"/>
    <col min="3" max="7" width="9" style="232" customWidth="true"/>
    <col min="8" max="16384" width="9" style="232"/>
  </cols>
  <sheetData>
    <row r="1" ht="15.8" spans="1:7">
      <c r="A1" s="257" t="s">
        <v>2163</v>
      </c>
      <c r="B1" s="199"/>
      <c r="C1" s="199"/>
      <c r="D1" s="199"/>
      <c r="E1" s="199"/>
      <c r="F1" s="199"/>
      <c r="G1" s="252"/>
    </row>
    <row r="2" ht="21.6" spans="1:7">
      <c r="A2" s="235" t="s">
        <v>2164</v>
      </c>
      <c r="B2" s="235"/>
      <c r="C2" s="235"/>
      <c r="D2" s="235"/>
      <c r="E2" s="235"/>
      <c r="F2" s="235"/>
      <c r="G2" s="235"/>
    </row>
    <row r="3" ht="15.8" spans="1:7">
      <c r="A3" s="236"/>
      <c r="B3" s="237"/>
      <c r="C3" s="306"/>
      <c r="D3" s="306"/>
      <c r="E3" s="306"/>
      <c r="F3" s="199"/>
      <c r="G3" s="237" t="s">
        <v>2</v>
      </c>
    </row>
    <row r="4" spans="1:7">
      <c r="A4" s="239" t="s">
        <v>2142</v>
      </c>
      <c r="B4" s="239" t="s">
        <v>2165</v>
      </c>
      <c r="C4" s="205" t="s">
        <v>44</v>
      </c>
      <c r="D4" s="205" t="s">
        <v>1312</v>
      </c>
      <c r="E4" s="205"/>
      <c r="F4" s="205"/>
      <c r="G4" s="206" t="s">
        <v>2143</v>
      </c>
    </row>
    <row r="5" spans="1:7">
      <c r="A5" s="239"/>
      <c r="B5" s="239"/>
      <c r="C5" s="205"/>
      <c r="D5" s="205" t="s">
        <v>2119</v>
      </c>
      <c r="E5" s="205" t="s">
        <v>1797</v>
      </c>
      <c r="F5" s="205" t="s">
        <v>2120</v>
      </c>
      <c r="G5" s="206"/>
    </row>
    <row r="6" ht="20" customHeight="true" spans="1:7">
      <c r="A6" s="240">
        <v>223</v>
      </c>
      <c r="B6" s="241" t="s">
        <v>2122</v>
      </c>
      <c r="C6" s="242">
        <f>C7+C17+C26+C28</f>
        <v>547862</v>
      </c>
      <c r="D6" s="242">
        <f>D7+D17+D26+D28</f>
        <v>562419.770371</v>
      </c>
      <c r="E6" s="242">
        <f>E7+E17+E26+E28</f>
        <v>574410</v>
      </c>
      <c r="F6" s="254">
        <f t="shared" ref="F6:F36" si="0">IFERROR((E6/D6-1),"")</f>
        <v>0.0213190045241307</v>
      </c>
      <c r="G6" s="310"/>
    </row>
    <row r="7" ht="20" customHeight="true" spans="1:7">
      <c r="A7" s="240">
        <v>22301</v>
      </c>
      <c r="B7" s="241" t="s">
        <v>2166</v>
      </c>
      <c r="C7" s="243">
        <f>SUM(C8:C16)</f>
        <v>15743</v>
      </c>
      <c r="D7" s="243">
        <f>SUM(D8:D16)</f>
        <v>17203</v>
      </c>
      <c r="E7" s="243">
        <f>SUM(E8:E16)</f>
        <v>14843</v>
      </c>
      <c r="F7" s="254">
        <f t="shared" si="0"/>
        <v>-0.137185374643957</v>
      </c>
      <c r="G7" s="311"/>
    </row>
    <row r="8" ht="20" customHeight="true" spans="1:7">
      <c r="A8" s="244">
        <v>2230101</v>
      </c>
      <c r="B8" s="245" t="s">
        <v>2167</v>
      </c>
      <c r="C8" s="245"/>
      <c r="D8" s="245"/>
      <c r="E8" s="312"/>
      <c r="F8" s="254" t="str">
        <f t="shared" si="0"/>
        <v/>
      </c>
      <c r="G8" s="311"/>
    </row>
    <row r="9" ht="20" customHeight="true" spans="1:7">
      <c r="A9" s="244">
        <v>2230102</v>
      </c>
      <c r="B9" s="245" t="s">
        <v>2168</v>
      </c>
      <c r="C9" s="245"/>
      <c r="D9" s="245"/>
      <c r="E9" s="312"/>
      <c r="F9" s="254" t="str">
        <f t="shared" si="0"/>
        <v/>
      </c>
      <c r="G9" s="311"/>
    </row>
    <row r="10" ht="20" customHeight="true" spans="1:7">
      <c r="A10" s="244">
        <v>2230103</v>
      </c>
      <c r="B10" s="245" t="s">
        <v>2169</v>
      </c>
      <c r="C10" s="307">
        <v>1874</v>
      </c>
      <c r="D10" s="307">
        <v>1950</v>
      </c>
      <c r="E10" s="307">
        <v>1064</v>
      </c>
      <c r="F10" s="256">
        <f t="shared" si="0"/>
        <v>-0.454358974358974</v>
      </c>
      <c r="G10" s="311"/>
    </row>
    <row r="11" ht="20" customHeight="true" spans="1:7">
      <c r="A11" s="244">
        <v>2230104</v>
      </c>
      <c r="B11" s="245" t="s">
        <v>2170</v>
      </c>
      <c r="C11" s="307"/>
      <c r="D11" s="307"/>
      <c r="E11" s="307"/>
      <c r="F11" s="254" t="str">
        <f t="shared" si="0"/>
        <v/>
      </c>
      <c r="G11" s="311"/>
    </row>
    <row r="12" ht="20" customHeight="true" spans="1:7">
      <c r="A12" s="244">
        <v>2230105</v>
      </c>
      <c r="B12" s="245" t="s">
        <v>2171</v>
      </c>
      <c r="C12" s="307"/>
      <c r="D12" s="307"/>
      <c r="E12" s="307"/>
      <c r="F12" s="254" t="str">
        <f t="shared" si="0"/>
        <v/>
      </c>
      <c r="G12" s="311"/>
    </row>
    <row r="13" ht="20" customHeight="true" spans="1:7">
      <c r="A13" s="244">
        <v>2230106</v>
      </c>
      <c r="B13" s="245" t="s">
        <v>2172</v>
      </c>
      <c r="C13" s="307"/>
      <c r="D13" s="307"/>
      <c r="E13" s="307"/>
      <c r="F13" s="254" t="str">
        <f t="shared" si="0"/>
        <v/>
      </c>
      <c r="G13" s="311"/>
    </row>
    <row r="14" ht="20" customHeight="true" spans="1:7">
      <c r="A14" s="244">
        <v>2230107</v>
      </c>
      <c r="B14" s="245" t="s">
        <v>2173</v>
      </c>
      <c r="C14" s="307"/>
      <c r="D14" s="307"/>
      <c r="E14" s="307"/>
      <c r="F14" s="254" t="str">
        <f t="shared" si="0"/>
        <v/>
      </c>
      <c r="G14" s="311"/>
    </row>
    <row r="15" ht="20" customHeight="true" spans="1:7">
      <c r="A15" s="244">
        <v>2230108</v>
      </c>
      <c r="B15" s="245" t="s">
        <v>2174</v>
      </c>
      <c r="C15" s="307"/>
      <c r="D15" s="307"/>
      <c r="E15" s="307"/>
      <c r="F15" s="254" t="str">
        <f t="shared" si="0"/>
        <v/>
      </c>
      <c r="G15" s="311"/>
    </row>
    <row r="16" ht="20" customHeight="true" spans="1:7">
      <c r="A16" s="244">
        <v>2230199</v>
      </c>
      <c r="B16" s="245" t="s">
        <v>2175</v>
      </c>
      <c r="C16" s="307">
        <v>13869</v>
      </c>
      <c r="D16" s="307">
        <v>15253</v>
      </c>
      <c r="E16" s="307">
        <v>13779</v>
      </c>
      <c r="F16" s="256">
        <f t="shared" si="0"/>
        <v>-0.0966367272012063</v>
      </c>
      <c r="G16" s="311"/>
    </row>
    <row r="17" ht="20" customHeight="true" spans="1:7">
      <c r="A17" s="240">
        <v>22302</v>
      </c>
      <c r="B17" s="241" t="s">
        <v>2176</v>
      </c>
      <c r="C17" s="243">
        <f>SUM(C18:C25)</f>
        <v>524440</v>
      </c>
      <c r="D17" s="243">
        <f>SUM(D18:D25)</f>
        <v>534867.770371</v>
      </c>
      <c r="E17" s="243">
        <f>SUM(E18:E25)</f>
        <v>545000</v>
      </c>
      <c r="F17" s="254">
        <f t="shared" si="0"/>
        <v>0.0189434289936219</v>
      </c>
      <c r="G17" s="311"/>
    </row>
    <row r="18" ht="20" customHeight="true" spans="1:7">
      <c r="A18" s="244">
        <v>2230201</v>
      </c>
      <c r="B18" s="245" t="s">
        <v>2177</v>
      </c>
      <c r="C18" s="307">
        <v>444440</v>
      </c>
      <c r="D18" s="307">
        <v>454867.770371</v>
      </c>
      <c r="E18" s="307">
        <v>365000</v>
      </c>
      <c r="F18" s="256">
        <f t="shared" si="0"/>
        <v>-0.197568999662697</v>
      </c>
      <c r="G18" s="311"/>
    </row>
    <row r="19" ht="20" customHeight="true" spans="1:7">
      <c r="A19" s="244">
        <v>2230202</v>
      </c>
      <c r="B19" s="245" t="s">
        <v>2178</v>
      </c>
      <c r="C19" s="307">
        <v>80000</v>
      </c>
      <c r="D19" s="307">
        <v>80000</v>
      </c>
      <c r="E19" s="307">
        <v>120000</v>
      </c>
      <c r="F19" s="256">
        <f t="shared" si="0"/>
        <v>0.5</v>
      </c>
      <c r="G19" s="311"/>
    </row>
    <row r="20" ht="20" customHeight="true" spans="1:7">
      <c r="A20" s="244">
        <v>2230203</v>
      </c>
      <c r="B20" s="245" t="s">
        <v>2179</v>
      </c>
      <c r="C20" s="307"/>
      <c r="D20" s="307"/>
      <c r="E20" s="307">
        <v>60000</v>
      </c>
      <c r="F20" s="254" t="str">
        <f t="shared" si="0"/>
        <v/>
      </c>
      <c r="G20" s="311"/>
    </row>
    <row r="21" ht="20" customHeight="true" spans="1:7">
      <c r="A21" s="244">
        <v>2230204</v>
      </c>
      <c r="B21" s="245" t="s">
        <v>2180</v>
      </c>
      <c r="C21" s="307"/>
      <c r="D21" s="307"/>
      <c r="E21" s="307"/>
      <c r="F21" s="254" t="str">
        <f t="shared" si="0"/>
        <v/>
      </c>
      <c r="G21" s="311"/>
    </row>
    <row r="22" ht="20" customHeight="true" spans="1:7">
      <c r="A22" s="244">
        <v>2230205</v>
      </c>
      <c r="B22" s="245" t="s">
        <v>2181</v>
      </c>
      <c r="C22" s="307"/>
      <c r="D22" s="307"/>
      <c r="E22" s="307"/>
      <c r="F22" s="254" t="str">
        <f t="shared" si="0"/>
        <v/>
      </c>
      <c r="G22" s="311"/>
    </row>
    <row r="23" ht="20" customHeight="true" spans="1:7">
      <c r="A23" s="244">
        <v>2230206</v>
      </c>
      <c r="B23" s="245" t="s">
        <v>2182</v>
      </c>
      <c r="C23" s="307"/>
      <c r="D23" s="307"/>
      <c r="E23" s="307"/>
      <c r="F23" s="254" t="str">
        <f t="shared" si="0"/>
        <v/>
      </c>
      <c r="G23" s="311"/>
    </row>
    <row r="24" ht="20" customHeight="true" spans="1:7">
      <c r="A24" s="244">
        <v>2230207</v>
      </c>
      <c r="B24" s="245" t="s">
        <v>2183</v>
      </c>
      <c r="C24" s="307"/>
      <c r="D24" s="307"/>
      <c r="E24" s="307"/>
      <c r="F24" s="254" t="str">
        <f t="shared" si="0"/>
        <v/>
      </c>
      <c r="G24" s="311"/>
    </row>
    <row r="25" ht="20" customHeight="true" spans="1:7">
      <c r="A25" s="244">
        <v>2230299</v>
      </c>
      <c r="B25" s="245" t="s">
        <v>2184</v>
      </c>
      <c r="C25" s="307"/>
      <c r="D25" s="307"/>
      <c r="E25" s="307"/>
      <c r="F25" s="254" t="str">
        <f t="shared" si="0"/>
        <v/>
      </c>
      <c r="G25" s="311"/>
    </row>
    <row r="26" ht="20" customHeight="true" spans="1:7">
      <c r="A26" s="240">
        <v>22303</v>
      </c>
      <c r="B26" s="241" t="s">
        <v>2185</v>
      </c>
      <c r="C26" s="242">
        <f t="shared" ref="C26:C31" si="1">C27</f>
        <v>1000</v>
      </c>
      <c r="D26" s="242">
        <f t="shared" ref="D26:D31" si="2">D27</f>
        <v>1000</v>
      </c>
      <c r="E26" s="242">
        <f t="shared" ref="E26:E31" si="3">E27</f>
        <v>5214</v>
      </c>
      <c r="F26" s="254">
        <f t="shared" si="0"/>
        <v>4.214</v>
      </c>
      <c r="G26" s="311"/>
    </row>
    <row r="27" ht="20" customHeight="true" spans="1:7">
      <c r="A27" s="244">
        <v>2230301</v>
      </c>
      <c r="B27" s="245" t="s">
        <v>2186</v>
      </c>
      <c r="C27" s="307">
        <v>1000</v>
      </c>
      <c r="D27" s="307">
        <v>1000</v>
      </c>
      <c r="E27" s="307">
        <v>5214</v>
      </c>
      <c r="F27" s="256">
        <f t="shared" si="0"/>
        <v>4.214</v>
      </c>
      <c r="G27" s="311"/>
    </row>
    <row r="28" ht="20" customHeight="true" spans="1:7">
      <c r="A28" s="240">
        <v>22399</v>
      </c>
      <c r="B28" s="241" t="s">
        <v>2187</v>
      </c>
      <c r="C28" s="242">
        <f t="shared" si="1"/>
        <v>6679</v>
      </c>
      <c r="D28" s="242">
        <f t="shared" si="2"/>
        <v>9349</v>
      </c>
      <c r="E28" s="242">
        <f t="shared" si="3"/>
        <v>9353</v>
      </c>
      <c r="F28" s="254">
        <f t="shared" si="0"/>
        <v>0.000427853246336429</v>
      </c>
      <c r="G28" s="311"/>
    </row>
    <row r="29" ht="20" customHeight="true" spans="1:7">
      <c r="A29" s="244">
        <v>2239901</v>
      </c>
      <c r="B29" s="245" t="s">
        <v>2188</v>
      </c>
      <c r="C29" s="307">
        <v>6679</v>
      </c>
      <c r="D29" s="307">
        <v>9349</v>
      </c>
      <c r="E29" s="307">
        <v>9353</v>
      </c>
      <c r="F29" s="256">
        <f t="shared" si="0"/>
        <v>0.000427853246336429</v>
      </c>
      <c r="G29" s="311"/>
    </row>
    <row r="30" ht="20" customHeight="true" spans="1:7">
      <c r="A30" s="240">
        <v>230</v>
      </c>
      <c r="B30" s="241" t="s">
        <v>1316</v>
      </c>
      <c r="C30" s="243">
        <f>C31+C33+C35</f>
        <v>286522.038399</v>
      </c>
      <c r="D30" s="243">
        <f>D31+D33+D35</f>
        <v>286522.038399</v>
      </c>
      <c r="E30" s="243">
        <f>E31+E33+E35</f>
        <v>276293</v>
      </c>
      <c r="F30" s="254">
        <f t="shared" si="0"/>
        <v>-0.0357007037090649</v>
      </c>
      <c r="G30" s="310"/>
    </row>
    <row r="31" ht="20" customHeight="true" spans="1:7">
      <c r="A31" s="240">
        <v>23005</v>
      </c>
      <c r="B31" s="241" t="s">
        <v>2189</v>
      </c>
      <c r="C31" s="243">
        <f t="shared" si="1"/>
        <v>356</v>
      </c>
      <c r="D31" s="243">
        <f t="shared" si="2"/>
        <v>356</v>
      </c>
      <c r="E31" s="243">
        <f t="shared" si="3"/>
        <v>293</v>
      </c>
      <c r="F31" s="254">
        <f t="shared" si="0"/>
        <v>-0.176966292134832</v>
      </c>
      <c r="G31" s="311"/>
    </row>
    <row r="32" ht="20" customHeight="true" spans="1:7">
      <c r="A32" s="244">
        <v>2300501</v>
      </c>
      <c r="B32" s="245" t="s">
        <v>2190</v>
      </c>
      <c r="C32" s="307">
        <v>356</v>
      </c>
      <c r="D32" s="307">
        <v>356</v>
      </c>
      <c r="E32" s="307">
        <v>293</v>
      </c>
      <c r="F32" s="256">
        <f t="shared" si="0"/>
        <v>-0.176966292134832</v>
      </c>
      <c r="G32" s="311"/>
    </row>
    <row r="33" ht="20" customHeight="true" spans="1:7">
      <c r="A33" s="240">
        <v>23006</v>
      </c>
      <c r="B33" s="241" t="s">
        <v>2191</v>
      </c>
      <c r="C33" s="243">
        <f>C34</f>
        <v>0</v>
      </c>
      <c r="D33" s="243">
        <f>D34</f>
        <v>0</v>
      </c>
      <c r="E33" s="243">
        <f>E34</f>
        <v>0</v>
      </c>
      <c r="F33" s="254" t="str">
        <f t="shared" si="0"/>
        <v/>
      </c>
      <c r="G33" s="311"/>
    </row>
    <row r="34" ht="20" customHeight="true" spans="1:7">
      <c r="A34" s="244">
        <v>2300604</v>
      </c>
      <c r="B34" s="245" t="s">
        <v>2192</v>
      </c>
      <c r="C34" s="307"/>
      <c r="D34" s="307"/>
      <c r="E34" s="307"/>
      <c r="F34" s="254" t="str">
        <f t="shared" si="0"/>
        <v/>
      </c>
      <c r="G34" s="311"/>
    </row>
    <row r="35" ht="20" customHeight="true" spans="1:7">
      <c r="A35" s="240">
        <v>23008</v>
      </c>
      <c r="B35" s="241" t="s">
        <v>1389</v>
      </c>
      <c r="C35" s="243">
        <f>C36</f>
        <v>286166.038399</v>
      </c>
      <c r="D35" s="243">
        <f>D36</f>
        <v>286166.038399</v>
      </c>
      <c r="E35" s="243">
        <f>E36</f>
        <v>276000</v>
      </c>
      <c r="F35" s="254">
        <f t="shared" si="0"/>
        <v>-0.0355249646529529</v>
      </c>
      <c r="G35" s="311"/>
    </row>
    <row r="36" ht="20" customHeight="true" spans="1:7">
      <c r="A36" s="244">
        <v>2300803</v>
      </c>
      <c r="B36" s="245" t="s">
        <v>2193</v>
      </c>
      <c r="C36" s="308">
        <f>13262+272904.038399</f>
        <v>286166.038399</v>
      </c>
      <c r="D36" s="307">
        <v>286166.038399</v>
      </c>
      <c r="E36" s="307">
        <v>276000</v>
      </c>
      <c r="F36" s="256">
        <f t="shared" si="0"/>
        <v>-0.0355249646529529</v>
      </c>
      <c r="G36" s="311"/>
    </row>
    <row r="37" ht="20" customHeight="true" spans="1:7">
      <c r="A37" s="244"/>
      <c r="B37" s="245"/>
      <c r="C37" s="308"/>
      <c r="D37" s="307"/>
      <c r="E37" s="307"/>
      <c r="F37" s="256"/>
      <c r="G37" s="311"/>
    </row>
    <row r="38" ht="20" customHeight="true" spans="1:7">
      <c r="A38" s="247"/>
      <c r="B38" s="239" t="s">
        <v>2194</v>
      </c>
      <c r="C38" s="242">
        <f>C6+C30</f>
        <v>834384.038399</v>
      </c>
      <c r="D38" s="242">
        <f>D6+D30</f>
        <v>848941.80877</v>
      </c>
      <c r="E38" s="242">
        <f>E6+E30</f>
        <v>850703</v>
      </c>
      <c r="F38" s="254">
        <f>IFERROR((E38/D38-1),"")</f>
        <v>0.00207457238152964</v>
      </c>
      <c r="G38" s="311"/>
    </row>
    <row r="39" ht="20" customHeight="true" spans="1:8">
      <c r="A39" s="244"/>
      <c r="B39" s="245" t="s">
        <v>2138</v>
      </c>
      <c r="C39" s="308">
        <v>20471.3800000001</v>
      </c>
      <c r="D39" s="309">
        <v>0</v>
      </c>
      <c r="E39" s="309">
        <v>1447.38</v>
      </c>
      <c r="F39" s="254" t="str">
        <f>IFERROR(E39/D39-1,"")</f>
        <v/>
      </c>
      <c r="G39" s="313"/>
      <c r="H39" s="199"/>
    </row>
    <row r="40" ht="20" customHeight="true" spans="1:8">
      <c r="A40" s="249"/>
      <c r="B40" s="250" t="s">
        <v>1404</v>
      </c>
      <c r="C40" s="251">
        <f>C39+C38</f>
        <v>854855.418399</v>
      </c>
      <c r="D40" s="251">
        <f>D39+D38</f>
        <v>848941.80877</v>
      </c>
      <c r="E40" s="251">
        <f>E39+E38</f>
        <v>852150.38</v>
      </c>
      <c r="F40" s="254">
        <f>IFERROR(E40/D40-1,"")</f>
        <v>0.00377949489217499</v>
      </c>
      <c r="G40" s="313"/>
      <c r="H40" s="233"/>
    </row>
  </sheetData>
  <mergeCells count="6">
    <mergeCell ref="A2:G2"/>
    <mergeCell ref="D4:F4"/>
    <mergeCell ref="A4:A5"/>
    <mergeCell ref="B4:B5"/>
    <mergeCell ref="C4:C5"/>
    <mergeCell ref="G4:G5"/>
  </mergeCells>
  <pageMargins left="0.75" right="0.75" top="1" bottom="1" header="0.5" footer="0.5"/>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5"/>
  <sheetViews>
    <sheetView view="pageBreakPreview" zoomScaleNormal="100" zoomScaleSheetLayoutView="100" topLeftCell="A13" workbookViewId="0">
      <selection activeCell="B11" sqref="B11"/>
    </sheetView>
  </sheetViews>
  <sheetFormatPr defaultColWidth="10.1739130434783" defaultRowHeight="15.8" outlineLevelCol="5"/>
  <cols>
    <col min="1" max="1" width="6.92173913043478" style="199"/>
    <col min="2" max="2" width="62.0347826086957" style="199" customWidth="true"/>
    <col min="3" max="3" width="17.2434782608696" style="199" customWidth="true"/>
    <col min="4" max="4" width="25.5739130434783" style="287" customWidth="true"/>
    <col min="5" max="16384" width="10.1739130434783" style="199"/>
  </cols>
  <sheetData>
    <row r="1" s="199" customFormat="true" spans="1:6">
      <c r="A1" s="288" t="s">
        <v>2195</v>
      </c>
      <c r="B1" s="288"/>
      <c r="C1" s="288"/>
      <c r="D1" s="289"/>
      <c r="E1" s="288"/>
      <c r="F1" s="288"/>
    </row>
    <row r="2" s="199" customFormat="true" ht="19.5" customHeight="true" spans="1:4">
      <c r="A2" s="235" t="s">
        <v>2196</v>
      </c>
      <c r="B2" s="235"/>
      <c r="C2" s="235"/>
      <c r="D2" s="290"/>
    </row>
    <row r="3" s="199" customFormat="true" spans="4:4">
      <c r="D3" s="291" t="s">
        <v>2197</v>
      </c>
    </row>
    <row r="4" s="255" customFormat="true" ht="30.6" customHeight="true" spans="1:4">
      <c r="A4" s="292" t="s">
        <v>2118</v>
      </c>
      <c r="B4" s="293"/>
      <c r="C4" s="239" t="s">
        <v>2198</v>
      </c>
      <c r="D4" s="294" t="s">
        <v>1762</v>
      </c>
    </row>
    <row r="5" s="199" customFormat="true" ht="20.1" customHeight="true" spans="1:4">
      <c r="A5" s="295" t="s">
        <v>2199</v>
      </c>
      <c r="B5" s="296"/>
      <c r="C5" s="297">
        <v>1</v>
      </c>
      <c r="D5" s="298"/>
    </row>
    <row r="6" s="199" customFormat="true" ht="20.1" customHeight="true" spans="1:4">
      <c r="A6" s="295"/>
      <c r="B6" s="296" t="s">
        <v>2200</v>
      </c>
      <c r="C6" s="299" t="s">
        <v>2201</v>
      </c>
      <c r="D6" s="298">
        <v>1</v>
      </c>
    </row>
    <row r="7" s="199" customFormat="true" ht="20.1" customHeight="true" spans="1:4">
      <c r="A7" s="295"/>
      <c r="B7" s="296" t="s">
        <v>2202</v>
      </c>
      <c r="C7" s="299" t="s">
        <v>2203</v>
      </c>
      <c r="D7" s="298">
        <v>1</v>
      </c>
    </row>
    <row r="8" s="199" customFormat="true" ht="20.1" customHeight="true" spans="1:4">
      <c r="A8" s="295"/>
      <c r="B8" s="296" t="s">
        <v>2204</v>
      </c>
      <c r="C8" s="299" t="s">
        <v>2205</v>
      </c>
      <c r="D8" s="298">
        <v>24</v>
      </c>
    </row>
    <row r="9" s="199" customFormat="true" ht="20.1" customHeight="true" spans="1:4">
      <c r="A9" s="295"/>
      <c r="B9" s="296" t="s">
        <v>2206</v>
      </c>
      <c r="C9" s="299" t="s">
        <v>2207</v>
      </c>
      <c r="D9" s="298">
        <v>24</v>
      </c>
    </row>
    <row r="10" s="199" customFormat="true" ht="20.1" customHeight="true" spans="1:4">
      <c r="A10" s="295"/>
      <c r="B10" s="296" t="s">
        <v>2208</v>
      </c>
      <c r="C10" s="299" t="s">
        <v>2209</v>
      </c>
      <c r="D10" s="300" t="s">
        <v>2210</v>
      </c>
    </row>
    <row r="11" s="199" customFormat="true" ht="20.1" customHeight="true" spans="1:4">
      <c r="A11" s="295"/>
      <c r="B11" s="296" t="s">
        <v>2211</v>
      </c>
      <c r="C11" s="299" t="s">
        <v>2212</v>
      </c>
      <c r="D11" s="300" t="s">
        <v>2210</v>
      </c>
    </row>
    <row r="12" s="199" customFormat="true" ht="20.1" customHeight="true" spans="1:4">
      <c r="A12" s="295"/>
      <c r="B12" s="296" t="s">
        <v>2213</v>
      </c>
      <c r="C12" s="299" t="s">
        <v>2214</v>
      </c>
      <c r="D12" s="300" t="s">
        <v>2215</v>
      </c>
    </row>
    <row r="13" s="199" customFormat="true" ht="20.1" customHeight="true" spans="1:4">
      <c r="A13" s="295"/>
      <c r="B13" s="296" t="s">
        <v>2216</v>
      </c>
      <c r="C13" s="299" t="s">
        <v>2217</v>
      </c>
      <c r="D13" s="300" t="s">
        <v>2215</v>
      </c>
    </row>
    <row r="14" s="199" customFormat="true" ht="20.1" customHeight="true" spans="1:4">
      <c r="A14" s="295" t="s">
        <v>2218</v>
      </c>
      <c r="B14" s="296"/>
      <c r="C14" s="299" t="s">
        <v>2219</v>
      </c>
      <c r="D14" s="300"/>
    </row>
    <row r="15" s="199" customFormat="true" ht="20.1" customHeight="true" spans="1:4">
      <c r="A15" s="295"/>
      <c r="B15" s="296" t="s">
        <v>2220</v>
      </c>
      <c r="C15" s="299" t="s">
        <v>2221</v>
      </c>
      <c r="D15" s="300"/>
    </row>
    <row r="16" s="199" customFormat="true" ht="20.1" customHeight="true" spans="1:5">
      <c r="A16" s="295"/>
      <c r="B16" s="296" t="s">
        <v>2222</v>
      </c>
      <c r="C16" s="301">
        <v>12</v>
      </c>
      <c r="D16" s="302">
        <v>460000000</v>
      </c>
      <c r="E16" s="305"/>
    </row>
    <row r="17" s="199" customFormat="true" ht="20.1" customHeight="true" spans="1:5">
      <c r="A17" s="295"/>
      <c r="B17" s="296" t="s">
        <v>2223</v>
      </c>
      <c r="C17" s="301">
        <v>13</v>
      </c>
      <c r="D17" s="302">
        <v>304000000</v>
      </c>
      <c r="E17" s="305"/>
    </row>
    <row r="18" s="199" customFormat="true" ht="20.1" customHeight="true" spans="1:5">
      <c r="A18" s="295"/>
      <c r="B18" s="296" t="s">
        <v>2224</v>
      </c>
      <c r="C18" s="299" t="s">
        <v>2225</v>
      </c>
      <c r="D18" s="302">
        <v>156000000</v>
      </c>
      <c r="E18" s="305"/>
    </row>
    <row r="19" s="199" customFormat="true" ht="20.1" customHeight="true" spans="1:5">
      <c r="A19" s="295"/>
      <c r="B19" s="296" t="s">
        <v>2226</v>
      </c>
      <c r="C19" s="299" t="s">
        <v>2227</v>
      </c>
      <c r="D19" s="302">
        <v>11000000</v>
      </c>
      <c r="E19" s="305"/>
    </row>
    <row r="20" s="199" customFormat="true" ht="20.1" customHeight="true" spans="1:5">
      <c r="A20" s="295"/>
      <c r="B20" s="296" t="s">
        <v>2228</v>
      </c>
      <c r="C20" s="299" t="s">
        <v>2229</v>
      </c>
      <c r="D20" s="302">
        <v>8640000</v>
      </c>
      <c r="E20" s="305"/>
    </row>
    <row r="21" s="199" customFormat="true" ht="20.1" customHeight="true" spans="1:5">
      <c r="A21" s="295"/>
      <c r="B21" s="296" t="s">
        <v>2230</v>
      </c>
      <c r="C21" s="299" t="s">
        <v>2231</v>
      </c>
      <c r="D21" s="302">
        <v>2900000</v>
      </c>
      <c r="E21" s="305"/>
    </row>
    <row r="22" s="199" customFormat="true" ht="20.1" customHeight="true" spans="1:5">
      <c r="A22" s="295"/>
      <c r="B22" s="296" t="s">
        <v>2232</v>
      </c>
      <c r="C22" s="299" t="s">
        <v>2233</v>
      </c>
      <c r="D22" s="302"/>
      <c r="E22" s="305"/>
    </row>
    <row r="23" s="199" customFormat="true" ht="20.1" customHeight="true" spans="1:5">
      <c r="A23" s="295"/>
      <c r="B23" s="296" t="s">
        <v>2222</v>
      </c>
      <c r="C23" s="299" t="s">
        <v>2234</v>
      </c>
      <c r="D23" s="302">
        <v>460000000</v>
      </c>
      <c r="E23" s="305"/>
    </row>
    <row r="24" s="199" customFormat="true" ht="20.1" customHeight="true" spans="1:5">
      <c r="A24" s="295"/>
      <c r="B24" s="296" t="s">
        <v>2223</v>
      </c>
      <c r="C24" s="299" t="s">
        <v>2235</v>
      </c>
      <c r="D24" s="302">
        <v>304000000</v>
      </c>
      <c r="E24" s="305"/>
    </row>
    <row r="25" s="199" customFormat="true" ht="20.1" customHeight="true" spans="1:5">
      <c r="A25" s="295"/>
      <c r="B25" s="296" t="s">
        <v>2224</v>
      </c>
      <c r="C25" s="299" t="s">
        <v>2236</v>
      </c>
      <c r="D25" s="302">
        <v>156000000</v>
      </c>
      <c r="E25" s="305"/>
    </row>
    <row r="26" s="199" customFormat="true" ht="20.1" customHeight="true" spans="1:5">
      <c r="A26" s="295"/>
      <c r="B26" s="296" t="s">
        <v>2226</v>
      </c>
      <c r="C26" s="299" t="s">
        <v>2237</v>
      </c>
      <c r="D26" s="302">
        <v>11000000</v>
      </c>
      <c r="E26" s="305"/>
    </row>
    <row r="27" s="199" customFormat="true" ht="20.1" customHeight="true" spans="1:5">
      <c r="A27" s="295"/>
      <c r="B27" s="296" t="s">
        <v>2228</v>
      </c>
      <c r="C27" s="299" t="s">
        <v>2238</v>
      </c>
      <c r="D27" s="302">
        <v>8640000</v>
      </c>
      <c r="E27" s="305"/>
    </row>
    <row r="28" s="199" customFormat="true" ht="20.1" customHeight="true" spans="1:5">
      <c r="A28" s="295"/>
      <c r="B28" s="296" t="s">
        <v>2230</v>
      </c>
      <c r="C28" s="299" t="s">
        <v>2239</v>
      </c>
      <c r="D28" s="302">
        <v>2900000</v>
      </c>
      <c r="E28" s="305"/>
    </row>
    <row r="29" s="199" customFormat="true" ht="20.1" customHeight="true" spans="1:4">
      <c r="A29" s="295" t="s">
        <v>2240</v>
      </c>
      <c r="B29" s="296"/>
      <c r="C29" s="299" t="s">
        <v>2241</v>
      </c>
      <c r="D29" s="300"/>
    </row>
    <row r="30" s="199" customFormat="true" ht="20.1" customHeight="true" spans="1:4">
      <c r="A30" s="295"/>
      <c r="B30" s="296" t="s">
        <v>2242</v>
      </c>
      <c r="C30" s="299" t="s">
        <v>2243</v>
      </c>
      <c r="D30" s="300" t="s">
        <v>2244</v>
      </c>
    </row>
    <row r="31" s="199" customFormat="true" ht="20.1" customHeight="true" spans="1:4">
      <c r="A31" s="295"/>
      <c r="B31" s="296" t="s">
        <v>2245</v>
      </c>
      <c r="C31" s="299" t="s">
        <v>2246</v>
      </c>
      <c r="D31" s="300" t="s">
        <v>2247</v>
      </c>
    </row>
    <row r="32" s="199" customFormat="true" ht="20.1" customHeight="true" spans="1:4">
      <c r="A32" s="295" t="s">
        <v>2248</v>
      </c>
      <c r="B32" s="296"/>
      <c r="C32" s="299" t="s">
        <v>2249</v>
      </c>
      <c r="D32" s="300"/>
    </row>
    <row r="33" s="199" customFormat="true" ht="20.1" customHeight="true" spans="1:4">
      <c r="A33" s="295"/>
      <c r="B33" s="296" t="s">
        <v>2250</v>
      </c>
      <c r="C33" s="299" t="s">
        <v>2251</v>
      </c>
      <c r="D33" s="300" t="s">
        <v>2252</v>
      </c>
    </row>
    <row r="34" s="199" customFormat="true" ht="20.1" customHeight="true" spans="1:4">
      <c r="A34" s="295"/>
      <c r="B34" s="296" t="s">
        <v>2253</v>
      </c>
      <c r="C34" s="299">
        <v>30</v>
      </c>
      <c r="D34" s="300" t="s">
        <v>2254</v>
      </c>
    </row>
    <row r="35" s="199" customFormat="true" ht="34.5" customHeight="true" spans="1:4">
      <c r="A35" s="303" t="s">
        <v>2255</v>
      </c>
      <c r="B35" s="303"/>
      <c r="C35" s="303"/>
      <c r="D35" s="304"/>
    </row>
  </sheetData>
  <mergeCells count="7">
    <mergeCell ref="A2:D2"/>
    <mergeCell ref="A4:B4"/>
    <mergeCell ref="A5:B5"/>
    <mergeCell ref="A14:B14"/>
    <mergeCell ref="A29:B29"/>
    <mergeCell ref="A32:B32"/>
    <mergeCell ref="A35:D35"/>
  </mergeCells>
  <pageMargins left="0.75" right="0.75" top="1" bottom="1" header="0.5" footer="0.5"/>
  <pageSetup paperSize="9" orientation="portrait"/>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91"/>
  <sheetViews>
    <sheetView view="pageBreakPreview" zoomScaleNormal="90" zoomScaleSheetLayoutView="100" topLeftCell="A75" workbookViewId="0">
      <selection activeCell="C86" sqref="C86"/>
    </sheetView>
  </sheetViews>
  <sheetFormatPr defaultColWidth="10" defaultRowHeight="13.65" outlineLevelCol="3"/>
  <cols>
    <col min="1" max="1" width="53.3304347826087" style="625" customWidth="true"/>
    <col min="2" max="2" width="17.3304347826087" style="625" customWidth="true"/>
    <col min="3" max="3" width="44.8869565217391" style="625" customWidth="true"/>
    <col min="4" max="4" width="17.3304347826087" style="625" customWidth="true"/>
    <col min="5" max="7" width="10" style="625"/>
    <col min="8" max="8" width="27.7739130434783" style="625" customWidth="true"/>
    <col min="9" max="10" width="10" style="625"/>
    <col min="11" max="11" width="12.8869565217391" style="625"/>
    <col min="12" max="16384" width="10" style="625"/>
  </cols>
  <sheetData>
    <row r="1" ht="18" customHeight="true" spans="1:1">
      <c r="A1" s="623" t="s">
        <v>1308</v>
      </c>
    </row>
    <row r="2" s="623" customFormat="true" ht="20.25" customHeight="true" spans="1:4">
      <c r="A2" s="626" t="s">
        <v>1309</v>
      </c>
      <c r="B2" s="626"/>
      <c r="C2" s="626"/>
      <c r="D2" s="626"/>
    </row>
    <row r="3" ht="20.25" customHeight="true" spans="1:4">
      <c r="A3" s="627"/>
      <c r="B3" s="627"/>
      <c r="C3" s="627"/>
      <c r="D3" s="628" t="s">
        <v>2</v>
      </c>
    </row>
    <row r="4" ht="31.5" customHeight="true" spans="1:4">
      <c r="A4" s="629" t="s">
        <v>1310</v>
      </c>
      <c r="B4" s="630"/>
      <c r="C4" s="629" t="s">
        <v>1311</v>
      </c>
      <c r="D4" s="630"/>
    </row>
    <row r="5" ht="20.1" customHeight="true" spans="1:4">
      <c r="A5" s="631" t="s">
        <v>3</v>
      </c>
      <c r="B5" s="632" t="s">
        <v>1312</v>
      </c>
      <c r="C5" s="631" t="s">
        <v>3</v>
      </c>
      <c r="D5" s="632" t="s">
        <v>1312</v>
      </c>
    </row>
    <row r="6" ht="20.1" customHeight="true" spans="1:4">
      <c r="A6" s="633" t="s">
        <v>1313</v>
      </c>
      <c r="B6" s="618">
        <v>25700000</v>
      </c>
      <c r="C6" s="633" t="s">
        <v>1314</v>
      </c>
      <c r="D6" s="618">
        <v>24793300</v>
      </c>
    </row>
    <row r="7" ht="20.1" customHeight="true" spans="1:4">
      <c r="A7" s="634" t="s">
        <v>1315</v>
      </c>
      <c r="B7" s="618">
        <f>SUM(B8,B75,B76,B77,B81,B84,B85)</f>
        <v>10193300</v>
      </c>
      <c r="C7" s="634" t="s">
        <v>1316</v>
      </c>
      <c r="D7" s="618">
        <v>11100000</v>
      </c>
    </row>
    <row r="8" ht="20.1" customHeight="true" spans="1:4">
      <c r="A8" s="635" t="s">
        <v>1317</v>
      </c>
      <c r="B8" s="618">
        <f>SUM(B9,B16,B52)</f>
        <v>2854278</v>
      </c>
      <c r="C8" s="634" t="s">
        <v>1318</v>
      </c>
      <c r="D8" s="618">
        <v>6900000</v>
      </c>
    </row>
    <row r="9" ht="20.1" customHeight="true" spans="1:4">
      <c r="A9" s="635" t="s">
        <v>1319</v>
      </c>
      <c r="B9" s="618">
        <v>2080249</v>
      </c>
      <c r="C9" s="617"/>
      <c r="D9" s="618"/>
    </row>
    <row r="10" ht="20.1" customHeight="true" spans="1:4">
      <c r="A10" s="636" t="s">
        <v>1320</v>
      </c>
      <c r="B10" s="618">
        <v>468128</v>
      </c>
      <c r="C10" s="635"/>
      <c r="D10" s="618"/>
    </row>
    <row r="11" ht="20.1" customHeight="true" spans="1:4">
      <c r="A11" s="636" t="s">
        <v>1321</v>
      </c>
      <c r="B11" s="618"/>
      <c r="C11" s="635"/>
      <c r="D11" s="618"/>
    </row>
    <row r="12" ht="20.1" customHeight="true" spans="1:4">
      <c r="A12" s="636" t="s">
        <v>1322</v>
      </c>
      <c r="B12" s="618">
        <v>624221</v>
      </c>
      <c r="C12" s="635"/>
      <c r="D12" s="618"/>
    </row>
    <row r="13" ht="20.1" customHeight="true" spans="1:4">
      <c r="A13" s="636" t="s">
        <v>1323</v>
      </c>
      <c r="B13" s="618">
        <v>44400</v>
      </c>
      <c r="C13" s="635"/>
      <c r="D13" s="618"/>
    </row>
    <row r="14" ht="20.1" customHeight="true" spans="1:4">
      <c r="A14" s="636" t="s">
        <v>1324</v>
      </c>
      <c r="B14" s="618">
        <v>943500</v>
      </c>
      <c r="C14" s="635"/>
      <c r="D14" s="618"/>
    </row>
    <row r="15" ht="20.1" customHeight="true" spans="1:4">
      <c r="A15" s="636" t="s">
        <v>1325</v>
      </c>
      <c r="B15" s="618"/>
      <c r="C15" s="635"/>
      <c r="D15" s="618"/>
    </row>
    <row r="16" ht="20.1" customHeight="true" spans="1:4">
      <c r="A16" s="636" t="s">
        <v>1326</v>
      </c>
      <c r="B16" s="618">
        <v>658280</v>
      </c>
      <c r="C16" s="635"/>
      <c r="D16" s="618"/>
    </row>
    <row r="17" ht="20.1" customHeight="true" spans="1:4">
      <c r="A17" s="636" t="s">
        <v>1327</v>
      </c>
      <c r="B17" s="618"/>
      <c r="C17" s="635"/>
      <c r="D17" s="618"/>
    </row>
    <row r="18" ht="20.1" customHeight="true" spans="1:4">
      <c r="A18" s="637" t="s">
        <v>1328</v>
      </c>
      <c r="B18" s="618">
        <v>44400</v>
      </c>
      <c r="C18" s="635"/>
      <c r="D18" s="618"/>
    </row>
    <row r="19" ht="20.1" customHeight="true" spans="1:4">
      <c r="A19" s="638" t="s">
        <v>1329</v>
      </c>
      <c r="B19" s="618"/>
      <c r="C19" s="638"/>
      <c r="D19" s="618"/>
    </row>
    <row r="20" ht="20.1" customHeight="true" spans="1:4">
      <c r="A20" s="638" t="s">
        <v>1330</v>
      </c>
      <c r="B20" s="618">
        <v>1768</v>
      </c>
      <c r="C20" s="638"/>
      <c r="D20" s="618"/>
    </row>
    <row r="21" ht="20.1" customHeight="true" spans="1:4">
      <c r="A21" s="638" t="s">
        <v>1331</v>
      </c>
      <c r="B21" s="618"/>
      <c r="C21" s="638"/>
      <c r="D21" s="618"/>
    </row>
    <row r="22" ht="20.1" customHeight="true" spans="1:4">
      <c r="A22" s="638" t="s">
        <v>1332</v>
      </c>
      <c r="B22" s="618"/>
      <c r="C22" s="638"/>
      <c r="D22" s="618"/>
    </row>
    <row r="23" ht="20.1" customHeight="true" spans="1:4">
      <c r="A23" s="638" t="s">
        <v>1333</v>
      </c>
      <c r="B23" s="618"/>
      <c r="C23" s="638"/>
      <c r="D23" s="618"/>
    </row>
    <row r="24" ht="20.1" customHeight="true" spans="1:4">
      <c r="A24" s="638" t="s">
        <v>1334</v>
      </c>
      <c r="B24" s="618"/>
      <c r="C24" s="638"/>
      <c r="D24" s="618"/>
    </row>
    <row r="25" ht="20.1" customHeight="true" spans="1:4">
      <c r="A25" s="638" t="s">
        <v>1335</v>
      </c>
      <c r="B25" s="618">
        <v>46593</v>
      </c>
      <c r="C25" s="638"/>
      <c r="D25" s="618"/>
    </row>
    <row r="26" ht="20.1" customHeight="true" spans="1:4">
      <c r="A26" s="638" t="s">
        <v>1336</v>
      </c>
      <c r="B26" s="618"/>
      <c r="C26" s="638"/>
      <c r="D26" s="618"/>
    </row>
    <row r="27" ht="20.1" customHeight="true" spans="1:4">
      <c r="A27" s="638" t="s">
        <v>1337</v>
      </c>
      <c r="B27" s="618"/>
      <c r="C27" s="638"/>
      <c r="D27" s="618"/>
    </row>
    <row r="28" ht="20.1" customHeight="true" spans="1:4">
      <c r="A28" s="638" t="s">
        <v>1338</v>
      </c>
      <c r="B28" s="618">
        <v>2500</v>
      </c>
      <c r="C28" s="638"/>
      <c r="D28" s="618"/>
    </row>
    <row r="29" ht="20.1" customHeight="true" spans="1:4">
      <c r="A29" s="638" t="s">
        <v>1339</v>
      </c>
      <c r="B29" s="618"/>
      <c r="C29" s="638"/>
      <c r="D29" s="618"/>
    </row>
    <row r="30" ht="20.1" customHeight="true" spans="1:4">
      <c r="A30" s="639" t="s">
        <v>1340</v>
      </c>
      <c r="B30" s="618"/>
      <c r="C30" s="639"/>
      <c r="D30" s="618"/>
    </row>
    <row r="31" ht="20.1" customHeight="true" spans="1:4">
      <c r="A31" s="639" t="s">
        <v>1341</v>
      </c>
      <c r="B31" s="618"/>
      <c r="C31" s="639"/>
      <c r="D31" s="618"/>
    </row>
    <row r="32" ht="20.1" customHeight="true" spans="1:4">
      <c r="A32" s="639" t="s">
        <v>1342</v>
      </c>
      <c r="B32" s="618"/>
      <c r="C32" s="639"/>
      <c r="D32" s="618"/>
    </row>
    <row r="33" ht="20.1" customHeight="true" spans="1:4">
      <c r="A33" s="639" t="s">
        <v>1343</v>
      </c>
      <c r="B33" s="618">
        <v>9670</v>
      </c>
      <c r="C33" s="639"/>
      <c r="D33" s="618"/>
    </row>
    <row r="34" ht="20.1" customHeight="true" spans="1:4">
      <c r="A34" s="639" t="s">
        <v>1344</v>
      </c>
      <c r="B34" s="618">
        <v>101189</v>
      </c>
      <c r="C34" s="639"/>
      <c r="D34" s="618"/>
    </row>
    <row r="35" ht="20.1" customHeight="true" spans="1:4">
      <c r="A35" s="639" t="s">
        <v>1345</v>
      </c>
      <c r="B35" s="618">
        <v>4560</v>
      </c>
      <c r="C35" s="639"/>
      <c r="D35" s="618"/>
    </row>
    <row r="36" ht="20.1" customHeight="true" spans="1:4">
      <c r="A36" s="639" t="s">
        <v>1346</v>
      </c>
      <c r="B36" s="618">
        <v>1536</v>
      </c>
      <c r="C36" s="639"/>
      <c r="D36" s="618"/>
    </row>
    <row r="37" ht="20.1" customHeight="true" spans="1:4">
      <c r="A37" s="639" t="s">
        <v>1347</v>
      </c>
      <c r="B37" s="618">
        <v>39201</v>
      </c>
      <c r="C37" s="639"/>
      <c r="D37" s="618"/>
    </row>
    <row r="38" ht="20.1" customHeight="true" spans="1:4">
      <c r="A38" s="639" t="s">
        <v>1348</v>
      </c>
      <c r="B38" s="617">
        <v>88169</v>
      </c>
      <c r="C38" s="639"/>
      <c r="D38" s="618"/>
    </row>
    <row r="39" ht="20.1" customHeight="true" spans="1:4">
      <c r="A39" s="639" t="s">
        <v>1349</v>
      </c>
      <c r="B39" s="618">
        <v>293140</v>
      </c>
      <c r="C39" s="639"/>
      <c r="D39" s="618"/>
    </row>
    <row r="40" ht="20.1" customHeight="true" spans="1:4">
      <c r="A40" s="639" t="s">
        <v>1350</v>
      </c>
      <c r="B40" s="618"/>
      <c r="C40" s="639"/>
      <c r="D40" s="618"/>
    </row>
    <row r="41" ht="20.1" customHeight="true" spans="1:4">
      <c r="A41" s="639" t="s">
        <v>1351</v>
      </c>
      <c r="B41" s="618">
        <v>11784</v>
      </c>
      <c r="C41" s="639"/>
      <c r="D41" s="618"/>
    </row>
    <row r="42" ht="20.1" customHeight="true" spans="1:4">
      <c r="A42" s="639" t="s">
        <v>1352</v>
      </c>
      <c r="B42" s="618"/>
      <c r="C42" s="639"/>
      <c r="D42" s="618"/>
    </row>
    <row r="43" ht="20.1" customHeight="true" spans="1:4">
      <c r="A43" s="639" t="s">
        <v>1353</v>
      </c>
      <c r="B43" s="618"/>
      <c r="C43" s="639"/>
      <c r="D43" s="618"/>
    </row>
    <row r="44" ht="20.1" customHeight="true" spans="1:4">
      <c r="A44" s="639" t="s">
        <v>1354</v>
      </c>
      <c r="B44" s="618"/>
      <c r="C44" s="639"/>
      <c r="D44" s="618"/>
    </row>
    <row r="45" ht="20.1" customHeight="true" spans="1:4">
      <c r="A45" s="639" t="s">
        <v>1355</v>
      </c>
      <c r="B45" s="618"/>
      <c r="C45" s="639"/>
      <c r="D45" s="618"/>
    </row>
    <row r="46" ht="20.1" customHeight="true" spans="1:4">
      <c r="A46" s="639" t="s">
        <v>1356</v>
      </c>
      <c r="B46" s="618"/>
      <c r="C46" s="639"/>
      <c r="D46" s="618"/>
    </row>
    <row r="47" ht="20.1" customHeight="true" spans="1:4">
      <c r="A47" s="639" t="s">
        <v>1357</v>
      </c>
      <c r="B47" s="618">
        <v>13770</v>
      </c>
      <c r="C47" s="639"/>
      <c r="D47" s="618"/>
    </row>
    <row r="48" ht="20.1" customHeight="true" spans="1:4">
      <c r="A48" s="639" t="s">
        <v>1358</v>
      </c>
      <c r="B48" s="618"/>
      <c r="C48" s="639"/>
      <c r="D48" s="618"/>
    </row>
    <row r="49" ht="20.1" customHeight="true" spans="1:4">
      <c r="A49" s="639" t="s">
        <v>1359</v>
      </c>
      <c r="B49" s="618"/>
      <c r="C49" s="639"/>
      <c r="D49" s="618"/>
    </row>
    <row r="50" ht="20.1" customHeight="true" spans="1:4">
      <c r="A50" s="639" t="s">
        <v>1360</v>
      </c>
      <c r="B50" s="618"/>
      <c r="C50" s="639"/>
      <c r="D50" s="618"/>
    </row>
    <row r="51" ht="20.1" customHeight="true" spans="1:4">
      <c r="A51" s="638" t="s">
        <v>1361</v>
      </c>
      <c r="B51" s="618"/>
      <c r="C51" s="638"/>
      <c r="D51" s="618"/>
    </row>
    <row r="52" ht="20.1" customHeight="true" spans="1:4">
      <c r="A52" s="638" t="s">
        <v>1362</v>
      </c>
      <c r="B52" s="618">
        <v>115749</v>
      </c>
      <c r="C52" s="638"/>
      <c r="D52" s="618"/>
    </row>
    <row r="53" ht="20.1" customHeight="true" spans="1:4">
      <c r="A53" s="638" t="s">
        <v>1363</v>
      </c>
      <c r="B53" s="618"/>
      <c r="C53" s="638"/>
      <c r="D53" s="618"/>
    </row>
    <row r="54" ht="20.1" customHeight="true" spans="1:4">
      <c r="A54" s="638" t="s">
        <v>1364</v>
      </c>
      <c r="B54" s="618"/>
      <c r="C54" s="638"/>
      <c r="D54" s="618"/>
    </row>
    <row r="55" ht="20.1" customHeight="true" spans="1:4">
      <c r="A55" s="638" t="s">
        <v>1365</v>
      </c>
      <c r="B55" s="618"/>
      <c r="C55" s="638"/>
      <c r="D55" s="618"/>
    </row>
    <row r="56" ht="20.1" customHeight="true" spans="1:4">
      <c r="A56" s="638" t="s">
        <v>1366</v>
      </c>
      <c r="B56" s="618"/>
      <c r="C56" s="638"/>
      <c r="D56" s="618"/>
    </row>
    <row r="57" ht="20.1" customHeight="true" spans="1:4">
      <c r="A57" s="638" t="s">
        <v>1367</v>
      </c>
      <c r="B57" s="618"/>
      <c r="C57" s="638"/>
      <c r="D57" s="618"/>
    </row>
    <row r="58" ht="20.1" customHeight="true" spans="1:4">
      <c r="A58" s="638" t="s">
        <v>1368</v>
      </c>
      <c r="B58" s="618"/>
      <c r="C58" s="638"/>
      <c r="D58" s="618"/>
    </row>
    <row r="59" ht="20.1" customHeight="true" spans="1:4">
      <c r="A59" s="638" t="s">
        <v>1369</v>
      </c>
      <c r="B59" s="618">
        <v>1219</v>
      </c>
      <c r="C59" s="638"/>
      <c r="D59" s="618"/>
    </row>
    <row r="60" ht="20.1" customHeight="true" spans="1:4">
      <c r="A60" s="638" t="s">
        <v>1370</v>
      </c>
      <c r="C60" s="638"/>
      <c r="D60" s="618"/>
    </row>
    <row r="61" s="624" customFormat="true" ht="20.1" customHeight="true" spans="1:4">
      <c r="A61" s="638" t="s">
        <v>1371</v>
      </c>
      <c r="B61" s="618">
        <v>12823</v>
      </c>
      <c r="C61" s="638"/>
      <c r="D61" s="618"/>
    </row>
    <row r="62" ht="20.1" customHeight="true" spans="1:4">
      <c r="A62" s="638" t="s">
        <v>1372</v>
      </c>
      <c r="B62" s="618"/>
      <c r="C62" s="638"/>
      <c r="D62" s="618"/>
    </row>
    <row r="63" ht="20.1" customHeight="true" spans="1:4">
      <c r="A63" s="638" t="s">
        <v>1373</v>
      </c>
      <c r="B63" s="618"/>
      <c r="C63" s="638"/>
      <c r="D63" s="618"/>
    </row>
    <row r="64" ht="20.1" customHeight="true" spans="1:4">
      <c r="A64" s="638" t="s">
        <v>1374</v>
      </c>
      <c r="B64" s="640">
        <v>5018</v>
      </c>
      <c r="C64" s="638"/>
      <c r="D64" s="618"/>
    </row>
    <row r="65" ht="20.1" customHeight="true" spans="1:4">
      <c r="A65" s="638" t="s">
        <v>1375</v>
      </c>
      <c r="B65" s="618"/>
      <c r="C65" s="638"/>
      <c r="D65" s="618"/>
    </row>
    <row r="66" ht="20.1" customHeight="true" spans="1:4">
      <c r="A66" s="638" t="s">
        <v>1376</v>
      </c>
      <c r="B66" s="618">
        <v>55945</v>
      </c>
      <c r="C66" s="638"/>
      <c r="D66" s="618"/>
    </row>
    <row r="67" ht="20.1" customHeight="true" spans="1:4">
      <c r="A67" s="638" t="s">
        <v>1377</v>
      </c>
      <c r="B67" s="618">
        <v>40744</v>
      </c>
      <c r="C67" s="638"/>
      <c r="D67" s="618"/>
    </row>
    <row r="68" ht="20.1" customHeight="true" spans="1:4">
      <c r="A68" s="638" t="s">
        <v>1378</v>
      </c>
      <c r="B68" s="618"/>
      <c r="C68" s="638"/>
      <c r="D68" s="618"/>
    </row>
    <row r="69" ht="20.1" customHeight="true" spans="1:4">
      <c r="A69" s="638" t="s">
        <v>1379</v>
      </c>
      <c r="B69" s="618"/>
      <c r="C69" s="638"/>
      <c r="D69" s="618"/>
    </row>
    <row r="70" ht="20.1" customHeight="true" spans="1:4">
      <c r="A70" s="638" t="s">
        <v>1380</v>
      </c>
      <c r="B70" s="618"/>
      <c r="C70" s="638"/>
      <c r="D70" s="618"/>
    </row>
    <row r="71" ht="20.1" customHeight="true" spans="1:4">
      <c r="A71" s="638" t="s">
        <v>1381</v>
      </c>
      <c r="B71" s="618"/>
      <c r="C71" s="638"/>
      <c r="D71" s="618"/>
    </row>
    <row r="72" ht="20.1" customHeight="true" spans="1:4">
      <c r="A72" s="638" t="s">
        <v>1382</v>
      </c>
      <c r="B72" s="618"/>
      <c r="C72" s="638"/>
      <c r="D72" s="618"/>
    </row>
    <row r="73" ht="20.1" customHeight="true" spans="1:4">
      <c r="A73" s="641" t="s">
        <v>1383</v>
      </c>
      <c r="B73" s="618"/>
      <c r="C73" s="641"/>
      <c r="D73" s="618"/>
    </row>
    <row r="74" ht="20.1" customHeight="true" spans="1:4">
      <c r="A74" s="641"/>
      <c r="B74" s="642"/>
      <c r="C74" s="643"/>
      <c r="D74" s="618"/>
    </row>
    <row r="75" ht="20.1" customHeight="true" spans="1:4">
      <c r="A75" s="635" t="s">
        <v>1384</v>
      </c>
      <c r="B75" s="618">
        <v>1360201</v>
      </c>
      <c r="C75" s="635" t="s">
        <v>1385</v>
      </c>
      <c r="D75" s="618">
        <v>1600000</v>
      </c>
    </row>
    <row r="76" ht="20.1" customHeight="true" spans="1:4">
      <c r="A76" s="636" t="s">
        <v>1386</v>
      </c>
      <c r="B76" s="618">
        <v>778700</v>
      </c>
      <c r="C76" s="635" t="s">
        <v>1387</v>
      </c>
      <c r="D76" s="618"/>
    </row>
    <row r="77" ht="20.1" customHeight="true" spans="1:4">
      <c r="A77" s="636" t="s">
        <v>1388</v>
      </c>
      <c r="B77" s="644">
        <f>SUM(B78:B79)</f>
        <v>2539000</v>
      </c>
      <c r="C77" s="645" t="s">
        <v>1389</v>
      </c>
      <c r="D77" s="618"/>
    </row>
    <row r="78" ht="20.1" customHeight="true" spans="1:4">
      <c r="A78" s="636" t="s">
        <v>1390</v>
      </c>
      <c r="B78" s="618">
        <v>2263000</v>
      </c>
      <c r="C78" s="646" t="s">
        <v>1391</v>
      </c>
      <c r="D78" s="618"/>
    </row>
    <row r="79" ht="20.1" customHeight="true" spans="1:4">
      <c r="A79" s="636" t="s">
        <v>1392</v>
      </c>
      <c r="B79" s="618">
        <v>276000</v>
      </c>
      <c r="C79" s="635"/>
      <c r="D79" s="618"/>
    </row>
    <row r="80" ht="20.1" customHeight="true" spans="1:4">
      <c r="A80" s="636" t="s">
        <v>1393</v>
      </c>
      <c r="B80" s="618"/>
      <c r="C80" s="636"/>
      <c r="D80" s="618"/>
    </row>
    <row r="81" ht="20.1" customHeight="true" spans="1:4">
      <c r="A81" s="636" t="s">
        <v>1394</v>
      </c>
      <c r="B81" s="618">
        <v>40000</v>
      </c>
      <c r="C81" s="636" t="s">
        <v>1395</v>
      </c>
      <c r="D81" s="618"/>
    </row>
    <row r="82" ht="20.1" customHeight="true" spans="1:4">
      <c r="A82" s="636" t="s">
        <v>1396</v>
      </c>
      <c r="B82" s="618"/>
      <c r="C82" s="636" t="s">
        <v>1397</v>
      </c>
      <c r="D82" s="618"/>
    </row>
    <row r="83" ht="20.1" customHeight="true" spans="1:4">
      <c r="A83" s="636" t="s">
        <v>1398</v>
      </c>
      <c r="B83" s="618"/>
      <c r="C83" s="636" t="s">
        <v>1399</v>
      </c>
      <c r="D83" s="618"/>
    </row>
    <row r="84" ht="20.1" customHeight="true" spans="1:4">
      <c r="A84" s="636" t="s">
        <v>1400</v>
      </c>
      <c r="B84" s="618">
        <v>2440401</v>
      </c>
      <c r="C84" s="636" t="s">
        <v>1401</v>
      </c>
      <c r="D84" s="618"/>
    </row>
    <row r="85" ht="20.1" customHeight="true" spans="1:4">
      <c r="A85" s="636" t="s">
        <v>1402</v>
      </c>
      <c r="B85" s="618">
        <v>180720</v>
      </c>
      <c r="C85" s="636" t="s">
        <v>1403</v>
      </c>
      <c r="D85" s="618">
        <v>2600000</v>
      </c>
    </row>
    <row r="86" ht="20.1" customHeight="true" spans="1:4">
      <c r="A86" s="636"/>
      <c r="B86" s="618"/>
      <c r="C86" s="636"/>
      <c r="D86" s="618"/>
    </row>
    <row r="87" ht="20.1" customHeight="true" spans="1:4">
      <c r="A87" s="636"/>
      <c r="B87" s="618"/>
      <c r="C87" s="636"/>
      <c r="D87" s="618"/>
    </row>
    <row r="88" ht="20.1" customHeight="true" spans="1:4">
      <c r="A88" s="631" t="s">
        <v>1404</v>
      </c>
      <c r="B88" s="618">
        <f>SUM(B6:B7,)</f>
        <v>35893300</v>
      </c>
      <c r="C88" s="631" t="s">
        <v>1405</v>
      </c>
      <c r="D88" s="618">
        <v>35893300</v>
      </c>
    </row>
    <row r="89" ht="45" customHeight="true" spans="1:4">
      <c r="A89" s="647"/>
      <c r="B89" s="647"/>
      <c r="C89" s="647"/>
      <c r="D89" s="647"/>
    </row>
    <row r="90" spans="3:3">
      <c r="C90" s="648"/>
    </row>
    <row r="91" spans="3:3">
      <c r="C91" s="648"/>
    </row>
  </sheetData>
  <mergeCells count="4">
    <mergeCell ref="A2:D2"/>
    <mergeCell ref="A4:B4"/>
    <mergeCell ref="C4:D4"/>
    <mergeCell ref="A89:D89"/>
  </mergeCells>
  <dataValidations count="1">
    <dataValidation allowBlank="1" showInputMessage="1" showErrorMessage="1" prompt="截止12月15日指标台账" sqref="C9"/>
  </dataValidations>
  <pageMargins left="0.699305555555556" right="0.699305555555556" top="0.75" bottom="0.75" header="0.3" footer="0.3"/>
  <pageSetup paperSize="9" orientation="portrait"/>
  <headerFooter alignWithMargins="0"/>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6"/>
  <sheetViews>
    <sheetView topLeftCell="A25" workbookViewId="0">
      <selection activeCell="H47" sqref="H47"/>
    </sheetView>
  </sheetViews>
  <sheetFormatPr defaultColWidth="9" defaultRowHeight="13.65" outlineLevelCol="6"/>
  <cols>
    <col min="1" max="1" width="9" style="232"/>
    <col min="2" max="2" width="40.5739130434783" style="232" customWidth="true"/>
    <col min="3" max="4" width="12.0608695652174" style="232"/>
    <col min="5" max="5" width="10.5478260869565" style="232"/>
    <col min="6" max="6" width="9" style="232"/>
    <col min="7" max="7" width="9" style="233"/>
    <col min="8" max="16383" width="9" style="232"/>
  </cols>
  <sheetData>
    <row r="1" ht="15.8" spans="1:7">
      <c r="A1" s="257" t="s">
        <v>2256</v>
      </c>
      <c r="B1" s="258"/>
      <c r="C1" s="259"/>
      <c r="D1" s="259"/>
      <c r="E1" s="277"/>
      <c r="F1" s="278"/>
      <c r="G1" s="279"/>
    </row>
    <row r="2" ht="21.6" spans="1:7">
      <c r="A2" s="260" t="s">
        <v>2257</v>
      </c>
      <c r="B2" s="260"/>
      <c r="C2" s="261"/>
      <c r="D2" s="261"/>
      <c r="E2" s="261"/>
      <c r="F2" s="280"/>
      <c r="G2" s="281"/>
    </row>
    <row r="3" spans="1:7">
      <c r="A3" s="262"/>
      <c r="B3" s="259"/>
      <c r="C3" s="263"/>
      <c r="D3" s="263"/>
      <c r="E3" s="263"/>
      <c r="F3" s="259" t="s">
        <v>2</v>
      </c>
      <c r="G3" s="282"/>
    </row>
    <row r="4" ht="20" customHeight="true" spans="1:7">
      <c r="A4" s="264" t="s">
        <v>2142</v>
      </c>
      <c r="B4" s="264" t="s">
        <v>41</v>
      </c>
      <c r="C4" s="250" t="s">
        <v>44</v>
      </c>
      <c r="D4" s="250" t="s">
        <v>1312</v>
      </c>
      <c r="E4" s="250"/>
      <c r="F4" s="283"/>
      <c r="G4" s="284"/>
    </row>
    <row r="5" ht="20" customHeight="true" spans="1:7">
      <c r="A5" s="264"/>
      <c r="B5" s="264"/>
      <c r="C5" s="250"/>
      <c r="D5" s="250" t="s">
        <v>2119</v>
      </c>
      <c r="E5" s="250" t="s">
        <v>1797</v>
      </c>
      <c r="F5" s="283" t="s">
        <v>2120</v>
      </c>
      <c r="G5" s="284"/>
    </row>
    <row r="6" ht="20" customHeight="true" spans="1:7">
      <c r="A6" s="265">
        <v>10306</v>
      </c>
      <c r="B6" s="265" t="s">
        <v>2144</v>
      </c>
      <c r="C6" s="266">
        <f>C7+C15+C19+C23+C27</f>
        <v>1122336.42</v>
      </c>
      <c r="D6" s="266">
        <f>D7+D15+D19+D23+D27</f>
        <v>1103217.864278</v>
      </c>
      <c r="E6" s="266">
        <f>E7+E15+E19+E23+E27</f>
        <v>950014.857435</v>
      </c>
      <c r="F6" s="254">
        <f t="shared" ref="F6:F15" si="0">E6/D6-1</f>
        <v>-0.138869222302943</v>
      </c>
      <c r="G6" s="285"/>
    </row>
    <row r="7" ht="20" customHeight="true" spans="1:7">
      <c r="A7" s="267">
        <v>1030601</v>
      </c>
      <c r="B7" s="268" t="s">
        <v>2123</v>
      </c>
      <c r="C7" s="266">
        <f>SUM(C8:C14)</f>
        <v>960629.85</v>
      </c>
      <c r="D7" s="266">
        <f>SUM(D8:D14)</f>
        <v>842265.2</v>
      </c>
      <c r="E7" s="266">
        <f>SUM(E8:E14)</f>
        <v>793061.727435</v>
      </c>
      <c r="F7" s="254">
        <f t="shared" si="0"/>
        <v>-0.0584180286268505</v>
      </c>
      <c r="G7" s="286"/>
    </row>
    <row r="8" ht="20" customHeight="true" spans="1:7">
      <c r="A8" s="269">
        <v>103060103</v>
      </c>
      <c r="B8" s="270" t="s">
        <v>2145</v>
      </c>
      <c r="C8" s="248">
        <v>0</v>
      </c>
      <c r="D8" s="248">
        <v>0</v>
      </c>
      <c r="E8" s="248">
        <v>0</v>
      </c>
      <c r="F8" s="256" t="s">
        <v>71</v>
      </c>
      <c r="G8" s="285"/>
    </row>
    <row r="9" ht="20" customHeight="true" spans="1:7">
      <c r="A9" s="269">
        <v>103060116</v>
      </c>
      <c r="B9" s="270" t="s">
        <v>2258</v>
      </c>
      <c r="C9" s="248">
        <v>20000</v>
      </c>
      <c r="D9" s="248">
        <v>20000</v>
      </c>
      <c r="E9" s="248">
        <v>11119</v>
      </c>
      <c r="F9" s="256">
        <f t="shared" si="0"/>
        <v>-0.44405</v>
      </c>
      <c r="G9" s="285"/>
    </row>
    <row r="10" ht="20" customHeight="true" spans="1:7">
      <c r="A10" s="269">
        <v>103060118</v>
      </c>
      <c r="B10" s="270" t="s">
        <v>2259</v>
      </c>
      <c r="C10" s="248">
        <v>0</v>
      </c>
      <c r="D10" s="248">
        <v>0</v>
      </c>
      <c r="E10" s="248">
        <v>0</v>
      </c>
      <c r="F10" s="256"/>
      <c r="G10" s="285"/>
    </row>
    <row r="11" ht="20" customHeight="true" spans="1:7">
      <c r="A11" s="269">
        <v>103060120</v>
      </c>
      <c r="B11" s="270" t="s">
        <v>2260</v>
      </c>
      <c r="C11" s="248">
        <v>24862</v>
      </c>
      <c r="D11" s="248">
        <v>24862</v>
      </c>
      <c r="E11" s="248">
        <v>15006</v>
      </c>
      <c r="F11" s="256">
        <f t="shared" si="0"/>
        <v>-0.396428284128389</v>
      </c>
      <c r="G11" s="285"/>
    </row>
    <row r="12" ht="20" customHeight="true" spans="1:7">
      <c r="A12" s="269">
        <v>103060131</v>
      </c>
      <c r="B12" s="270" t="s">
        <v>2261</v>
      </c>
      <c r="C12" s="248">
        <v>24</v>
      </c>
      <c r="D12" s="248">
        <v>24</v>
      </c>
      <c r="E12" s="248">
        <v>29</v>
      </c>
      <c r="F12" s="256">
        <f t="shared" si="0"/>
        <v>0.208333333333333</v>
      </c>
      <c r="G12" s="285"/>
    </row>
    <row r="13" ht="20" customHeight="true" spans="1:7">
      <c r="A13" s="269">
        <v>103060134</v>
      </c>
      <c r="B13" s="270" t="s">
        <v>2262</v>
      </c>
      <c r="C13" s="248">
        <v>34546</v>
      </c>
      <c r="D13" s="248">
        <v>34546</v>
      </c>
      <c r="E13" s="248">
        <v>20250</v>
      </c>
      <c r="F13" s="256">
        <f t="shared" si="0"/>
        <v>-0.413825044867713</v>
      </c>
      <c r="G13" s="285"/>
    </row>
    <row r="14" ht="20" customHeight="true" spans="1:7">
      <c r="A14" s="269">
        <v>103060198</v>
      </c>
      <c r="B14" s="271" t="s">
        <v>2263</v>
      </c>
      <c r="C14" s="248">
        <v>881197.85</v>
      </c>
      <c r="D14" s="248">
        <v>762833.2</v>
      </c>
      <c r="E14" s="248">
        <v>746657.727435</v>
      </c>
      <c r="F14" s="256">
        <f t="shared" si="0"/>
        <v>-0.0212044685063523</v>
      </c>
      <c r="G14" s="285"/>
    </row>
    <row r="15" ht="20" customHeight="true" spans="1:7">
      <c r="A15" s="267">
        <v>1030602</v>
      </c>
      <c r="B15" s="268" t="s">
        <v>2125</v>
      </c>
      <c r="C15" s="266">
        <f>SUM(C16:C18)</f>
        <v>126712.63</v>
      </c>
      <c r="D15" s="266">
        <f>SUM(D16:D18)</f>
        <v>227348.664278</v>
      </c>
      <c r="E15" s="266">
        <f>SUM(E16:E18)</f>
        <v>137604</v>
      </c>
      <c r="F15" s="254">
        <f t="shared" si="0"/>
        <v>-0.394744629633104</v>
      </c>
      <c r="G15" s="286"/>
    </row>
    <row r="16" ht="20" customHeight="true" spans="1:7">
      <c r="A16" s="269">
        <v>103060202</v>
      </c>
      <c r="B16" s="271" t="s">
        <v>2264</v>
      </c>
      <c r="C16" s="248">
        <v>0</v>
      </c>
      <c r="D16" s="248">
        <v>0</v>
      </c>
      <c r="E16" s="248">
        <v>0</v>
      </c>
      <c r="F16" s="256" t="s">
        <v>71</v>
      </c>
      <c r="G16" s="285"/>
    </row>
    <row r="17" ht="20" customHeight="true" spans="1:7">
      <c r="A17" s="269">
        <v>103060203</v>
      </c>
      <c r="B17" s="271" t="s">
        <v>2265</v>
      </c>
      <c r="C17" s="248">
        <v>10860</v>
      </c>
      <c r="D17" s="248">
        <v>6311</v>
      </c>
      <c r="E17" s="248">
        <v>5500</v>
      </c>
      <c r="F17" s="256">
        <f t="shared" ref="F17:F19" si="1">E17/D17-1</f>
        <v>-0.128505783552527</v>
      </c>
      <c r="G17" s="285"/>
    </row>
    <row r="18" ht="20" customHeight="true" spans="1:7">
      <c r="A18" s="269">
        <v>103060298</v>
      </c>
      <c r="B18" s="271" t="s">
        <v>2266</v>
      </c>
      <c r="C18" s="248">
        <v>115852.63</v>
      </c>
      <c r="D18" s="248">
        <v>221037.664278</v>
      </c>
      <c r="E18" s="248">
        <v>132104</v>
      </c>
      <c r="F18" s="256">
        <f t="shared" si="1"/>
        <v>-0.402346199994892</v>
      </c>
      <c r="G18" s="285"/>
    </row>
    <row r="19" ht="20" customHeight="true" spans="1:7">
      <c r="A19" s="267">
        <v>1030603</v>
      </c>
      <c r="B19" s="268" t="s">
        <v>2127</v>
      </c>
      <c r="C19" s="266">
        <f>SUM(C20:C22)</f>
        <v>7724</v>
      </c>
      <c r="D19" s="266">
        <f>SUM(D20:D22)</f>
        <v>7725</v>
      </c>
      <c r="E19" s="266">
        <f>SUM(E20:E22)</f>
        <v>0</v>
      </c>
      <c r="F19" s="254">
        <f t="shared" si="1"/>
        <v>-1</v>
      </c>
      <c r="G19" s="286"/>
    </row>
    <row r="20" ht="20" customHeight="true" spans="1:7">
      <c r="A20" s="269">
        <v>103060304</v>
      </c>
      <c r="B20" s="271" t="s">
        <v>2267</v>
      </c>
      <c r="C20" s="248">
        <v>0</v>
      </c>
      <c r="D20" s="248">
        <v>0</v>
      </c>
      <c r="E20" s="248">
        <v>0</v>
      </c>
      <c r="F20" s="256" t="s">
        <v>71</v>
      </c>
      <c r="G20" s="285"/>
    </row>
    <row r="21" ht="20" customHeight="true" spans="1:7">
      <c r="A21" s="269">
        <v>103060305</v>
      </c>
      <c r="B21" s="271" t="s">
        <v>2268</v>
      </c>
      <c r="C21" s="248">
        <v>0</v>
      </c>
      <c r="D21" s="248">
        <v>0</v>
      </c>
      <c r="E21" s="248">
        <v>0</v>
      </c>
      <c r="F21" s="256" t="s">
        <v>71</v>
      </c>
      <c r="G21" s="285"/>
    </row>
    <row r="22" ht="20" customHeight="true" spans="1:7">
      <c r="A22" s="269">
        <v>103060398</v>
      </c>
      <c r="B22" s="271" t="s">
        <v>2269</v>
      </c>
      <c r="C22" s="248">
        <v>7724</v>
      </c>
      <c r="D22" s="248">
        <v>7725</v>
      </c>
      <c r="E22" s="248">
        <v>0</v>
      </c>
      <c r="F22" s="256">
        <f t="shared" ref="F22:F30" si="2">E22/D22-1</f>
        <v>-1</v>
      </c>
      <c r="G22" s="285"/>
    </row>
    <row r="23" ht="20" customHeight="true" spans="1:7">
      <c r="A23" s="267">
        <v>1030604</v>
      </c>
      <c r="B23" s="268" t="s">
        <v>2129</v>
      </c>
      <c r="C23" s="266">
        <f>SUM(C24:C26)</f>
        <v>25379</v>
      </c>
      <c r="D23" s="266">
        <f>SUM(D24:D26)</f>
        <v>25379</v>
      </c>
      <c r="E23" s="266">
        <f>SUM(E24:E26)</f>
        <v>18349.13</v>
      </c>
      <c r="F23" s="254">
        <f t="shared" si="2"/>
        <v>-0.276995547499901</v>
      </c>
      <c r="G23" s="286"/>
    </row>
    <row r="24" ht="20" customHeight="true" spans="1:7">
      <c r="A24" s="269">
        <v>103060401</v>
      </c>
      <c r="B24" s="271" t="s">
        <v>2270</v>
      </c>
      <c r="C24" s="248">
        <v>0</v>
      </c>
      <c r="D24" s="248">
        <v>0</v>
      </c>
      <c r="E24" s="248">
        <v>0</v>
      </c>
      <c r="F24" s="256" t="s">
        <v>71</v>
      </c>
      <c r="G24" s="285"/>
    </row>
    <row r="25" ht="20" customHeight="true" spans="1:7">
      <c r="A25" s="269">
        <v>103060402</v>
      </c>
      <c r="B25" s="271" t="s">
        <v>2271</v>
      </c>
      <c r="C25" s="248">
        <v>0</v>
      </c>
      <c r="D25" s="248">
        <v>0</v>
      </c>
      <c r="E25" s="248">
        <v>18349.13</v>
      </c>
      <c r="F25" s="256" t="s">
        <v>71</v>
      </c>
      <c r="G25" s="285"/>
    </row>
    <row r="26" ht="20" customHeight="true" spans="1:7">
      <c r="A26" s="269">
        <v>103060498</v>
      </c>
      <c r="B26" s="271" t="s">
        <v>2272</v>
      </c>
      <c r="C26" s="248">
        <v>25379</v>
      </c>
      <c r="D26" s="248">
        <v>25379</v>
      </c>
      <c r="E26" s="248">
        <v>0</v>
      </c>
      <c r="F26" s="256">
        <f t="shared" si="2"/>
        <v>-1</v>
      </c>
      <c r="G26" s="285"/>
    </row>
    <row r="27" ht="20" customHeight="true" spans="1:7">
      <c r="A27" s="267">
        <v>1030698</v>
      </c>
      <c r="B27" s="268" t="s">
        <v>2273</v>
      </c>
      <c r="C27" s="266">
        <v>1890.94</v>
      </c>
      <c r="D27" s="266">
        <v>500</v>
      </c>
      <c r="E27" s="266">
        <v>1000</v>
      </c>
      <c r="F27" s="254">
        <f t="shared" si="2"/>
        <v>1</v>
      </c>
      <c r="G27" s="286"/>
    </row>
    <row r="28" ht="20" customHeight="true" spans="1:7">
      <c r="A28" s="267">
        <v>110</v>
      </c>
      <c r="B28" s="268" t="s">
        <v>2158</v>
      </c>
      <c r="C28" s="243">
        <v>356</v>
      </c>
      <c r="D28" s="243">
        <v>356</v>
      </c>
      <c r="E28" s="243">
        <v>293</v>
      </c>
      <c r="F28" s="254">
        <f t="shared" si="2"/>
        <v>-0.176966292134832</v>
      </c>
      <c r="G28" s="286"/>
    </row>
    <row r="29" ht="20" customHeight="true" spans="1:7">
      <c r="A29" s="267">
        <v>11005</v>
      </c>
      <c r="B29" s="268" t="s">
        <v>2159</v>
      </c>
      <c r="C29" s="243">
        <v>356</v>
      </c>
      <c r="D29" s="243">
        <v>356</v>
      </c>
      <c r="E29" s="243">
        <v>293</v>
      </c>
      <c r="F29" s="254">
        <f t="shared" si="2"/>
        <v>-0.176966292134832</v>
      </c>
      <c r="G29" s="286"/>
    </row>
    <row r="30" ht="20" customHeight="true" spans="1:7">
      <c r="A30" s="269">
        <v>1100501</v>
      </c>
      <c r="B30" s="271" t="s">
        <v>2274</v>
      </c>
      <c r="C30" s="246">
        <v>356</v>
      </c>
      <c r="D30" s="246">
        <v>356</v>
      </c>
      <c r="E30" s="246">
        <v>293</v>
      </c>
      <c r="F30" s="256">
        <f t="shared" si="2"/>
        <v>-0.176966292134832</v>
      </c>
      <c r="G30" s="286"/>
    </row>
    <row r="31" s="232" customFormat="true" ht="20" customHeight="true" spans="1:6">
      <c r="A31" s="272">
        <v>11006</v>
      </c>
      <c r="B31" s="273" t="s">
        <v>2161</v>
      </c>
      <c r="C31" s="274"/>
      <c r="D31" s="245"/>
      <c r="E31" s="245"/>
      <c r="F31" s="256"/>
    </row>
    <row r="32" s="232" customFormat="true" ht="20" customHeight="true" spans="1:6">
      <c r="A32" s="275">
        <v>1100502</v>
      </c>
      <c r="B32" s="276" t="s">
        <v>2162</v>
      </c>
      <c r="C32" s="251"/>
      <c r="D32" s="241"/>
      <c r="E32" s="241"/>
      <c r="F32" s="256" t="str">
        <f>IFERROR((E32/D32-1),"")</f>
        <v/>
      </c>
    </row>
    <row r="33" s="232" customFormat="true" ht="20" customHeight="true" spans="1:6">
      <c r="A33" s="275"/>
      <c r="B33" s="276"/>
      <c r="C33" s="251"/>
      <c r="D33" s="241"/>
      <c r="E33" s="241"/>
      <c r="F33" s="256"/>
    </row>
    <row r="34" ht="20" customHeight="true" spans="1:7">
      <c r="A34" s="249"/>
      <c r="B34" s="250" t="s">
        <v>2132</v>
      </c>
      <c r="C34" s="251">
        <f>C28+C6</f>
        <v>1122692.42</v>
      </c>
      <c r="D34" s="251">
        <f>D28+D6</f>
        <v>1103573.864278</v>
      </c>
      <c r="E34" s="251">
        <f>E28+E6</f>
        <v>950307.857435</v>
      </c>
      <c r="F34" s="254">
        <f>E34/D34-1</f>
        <v>-0.138881511971355</v>
      </c>
      <c r="G34" s="285"/>
    </row>
    <row r="35" ht="20" customHeight="true" spans="1:7">
      <c r="A35" s="275"/>
      <c r="B35" s="276" t="s">
        <v>2137</v>
      </c>
      <c r="C35" s="248">
        <v>38912</v>
      </c>
      <c r="D35" s="248">
        <v>39068.28</v>
      </c>
      <c r="E35" s="248">
        <v>44885.4816010001</v>
      </c>
      <c r="F35" s="256">
        <f>E35/D35-1</f>
        <v>0.148898328797687</v>
      </c>
      <c r="G35" s="285"/>
    </row>
    <row r="36" ht="20" customHeight="true" spans="1:7">
      <c r="A36" s="249"/>
      <c r="B36" s="250" t="s">
        <v>1404</v>
      </c>
      <c r="C36" s="251">
        <f>C35+C34</f>
        <v>1161604.42</v>
      </c>
      <c r="D36" s="251">
        <f>D35+D34</f>
        <v>1142642.144278</v>
      </c>
      <c r="E36" s="251">
        <f>E35+E34</f>
        <v>995193.339036</v>
      </c>
      <c r="F36" s="254">
        <f>E36/D36-1</f>
        <v>-0.12904198044889</v>
      </c>
      <c r="G36" s="285"/>
    </row>
  </sheetData>
  <mergeCells count="5">
    <mergeCell ref="A2:F2"/>
    <mergeCell ref="D4:F4"/>
    <mergeCell ref="A4:A5"/>
    <mergeCell ref="B4:B5"/>
    <mergeCell ref="C4:C5"/>
  </mergeCells>
  <pageMargins left="0.75" right="0.75" top="1" bottom="1" header="0.5" footer="0.5"/>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0"/>
  <sheetViews>
    <sheetView topLeftCell="A8" workbookViewId="0">
      <selection activeCell="F25" sqref="F25"/>
    </sheetView>
  </sheetViews>
  <sheetFormatPr defaultColWidth="9" defaultRowHeight="13.65" outlineLevelCol="6"/>
  <cols>
    <col min="1" max="1" width="9" style="232"/>
    <col min="2" max="2" width="33.5565217391304" style="232" customWidth="true"/>
    <col min="3" max="4" width="10.5478260869565" style="232"/>
    <col min="5" max="5" width="11.6782608695652" style="232"/>
    <col min="6" max="6" width="12.6434782608696" style="232" customWidth="true"/>
    <col min="7" max="7" width="9" style="233"/>
    <col min="8" max="16383" width="9" style="232"/>
  </cols>
  <sheetData>
    <row r="1" ht="22" customHeight="true" spans="1:7">
      <c r="A1" s="234" t="s">
        <v>2275</v>
      </c>
      <c r="B1" s="234"/>
      <c r="C1" s="234"/>
      <c r="D1" s="234"/>
      <c r="E1" s="234"/>
      <c r="F1" s="234"/>
      <c r="G1" s="252"/>
    </row>
    <row r="2" ht="24" customHeight="true" spans="1:7">
      <c r="A2" s="235" t="s">
        <v>2276</v>
      </c>
      <c r="B2" s="235"/>
      <c r="C2" s="235"/>
      <c r="D2" s="235"/>
      <c r="E2" s="235"/>
      <c r="F2" s="235"/>
      <c r="G2" s="235"/>
    </row>
    <row r="3" ht="15.8" spans="1:7">
      <c r="A3" s="236"/>
      <c r="B3" s="237"/>
      <c r="C3" s="238"/>
      <c r="D3" s="238"/>
      <c r="E3" s="238"/>
      <c r="F3" s="199" t="s">
        <v>2</v>
      </c>
      <c r="G3" s="237"/>
    </row>
    <row r="4" ht="20" customHeight="true" spans="1:7">
      <c r="A4" s="239" t="s">
        <v>2142</v>
      </c>
      <c r="B4" s="239" t="s">
        <v>2165</v>
      </c>
      <c r="C4" s="205" t="s">
        <v>44</v>
      </c>
      <c r="D4" s="205" t="s">
        <v>1312</v>
      </c>
      <c r="E4" s="205"/>
      <c r="F4" s="205"/>
      <c r="G4" s="253"/>
    </row>
    <row r="5" ht="20" customHeight="true" spans="1:7">
      <c r="A5" s="239"/>
      <c r="B5" s="239"/>
      <c r="C5" s="205"/>
      <c r="D5" s="205" t="s">
        <v>2119</v>
      </c>
      <c r="E5" s="205" t="s">
        <v>1797</v>
      </c>
      <c r="F5" s="205" t="s">
        <v>2120</v>
      </c>
      <c r="G5" s="253"/>
    </row>
    <row r="6" ht="20" customHeight="true" spans="1:7">
      <c r="A6" s="240">
        <v>223</v>
      </c>
      <c r="B6" s="241" t="s">
        <v>2122</v>
      </c>
      <c r="C6" s="242">
        <f>C7+C17+C26+C28</f>
        <v>588339</v>
      </c>
      <c r="D6" s="242">
        <f>D7+D17+D26+D28</f>
        <v>612883.570371</v>
      </c>
      <c r="E6" s="242">
        <f>E7+E17+E26+E28</f>
        <v>636270.907435</v>
      </c>
      <c r="F6" s="254">
        <f>E6/D6-1</f>
        <v>0.0381595105410359</v>
      </c>
      <c r="G6" s="255"/>
    </row>
    <row r="7" ht="20" customHeight="true" spans="1:7">
      <c r="A7" s="240">
        <v>22301</v>
      </c>
      <c r="B7" s="241" t="s">
        <v>2166</v>
      </c>
      <c r="C7" s="243">
        <f>SUM(C8:C16)</f>
        <v>20769</v>
      </c>
      <c r="D7" s="243">
        <f>SUM(D8:D16)</f>
        <v>29109.8</v>
      </c>
      <c r="E7" s="243">
        <f>SUM(E8:E16)</f>
        <v>16766.9</v>
      </c>
      <c r="F7" s="254">
        <f t="shared" ref="F7:F36" si="0">IFERROR(E7/D7-1,"")</f>
        <v>-0.424011844808278</v>
      </c>
      <c r="G7" s="199"/>
    </row>
    <row r="8" ht="20" customHeight="true" spans="1:7">
      <c r="A8" s="244">
        <v>2230101</v>
      </c>
      <c r="B8" s="245" t="s">
        <v>2167</v>
      </c>
      <c r="C8" s="246">
        <v>0</v>
      </c>
      <c r="D8" s="246">
        <v>0</v>
      </c>
      <c r="E8" s="246">
        <v>0</v>
      </c>
      <c r="F8" s="254" t="str">
        <f t="shared" si="0"/>
        <v/>
      </c>
      <c r="G8" s="199"/>
    </row>
    <row r="9" ht="20" customHeight="true" spans="1:7">
      <c r="A9" s="244">
        <v>2230102</v>
      </c>
      <c r="B9" s="245" t="s">
        <v>2168</v>
      </c>
      <c r="C9" s="246">
        <v>0</v>
      </c>
      <c r="D9" s="246">
        <v>0</v>
      </c>
      <c r="E9" s="246">
        <v>0</v>
      </c>
      <c r="F9" s="254" t="str">
        <f t="shared" si="0"/>
        <v/>
      </c>
      <c r="G9" s="199"/>
    </row>
    <row r="10" ht="20" customHeight="true" spans="1:7">
      <c r="A10" s="244">
        <v>2230103</v>
      </c>
      <c r="B10" s="245" t="s">
        <v>2169</v>
      </c>
      <c r="C10" s="246">
        <v>2616</v>
      </c>
      <c r="D10" s="246">
        <v>2693</v>
      </c>
      <c r="E10" s="246">
        <v>1219</v>
      </c>
      <c r="F10" s="256">
        <f t="shared" si="0"/>
        <v>-0.547344968436688</v>
      </c>
      <c r="G10" s="199"/>
    </row>
    <row r="11" ht="20" customHeight="true" spans="1:7">
      <c r="A11" s="244">
        <v>2230104</v>
      </c>
      <c r="B11" s="245" t="s">
        <v>2170</v>
      </c>
      <c r="C11" s="246">
        <v>0</v>
      </c>
      <c r="D11" s="246">
        <v>0</v>
      </c>
      <c r="E11" s="246">
        <v>0</v>
      </c>
      <c r="F11" s="256" t="str">
        <f t="shared" si="0"/>
        <v/>
      </c>
      <c r="G11" s="199"/>
    </row>
    <row r="12" ht="20" customHeight="true" spans="1:7">
      <c r="A12" s="244">
        <v>2230105</v>
      </c>
      <c r="B12" s="245" t="s">
        <v>2171</v>
      </c>
      <c r="C12" s="246">
        <v>301</v>
      </c>
      <c r="D12" s="246">
        <v>400.04</v>
      </c>
      <c r="E12" s="246">
        <v>535.2</v>
      </c>
      <c r="F12" s="256">
        <f t="shared" si="0"/>
        <v>0.337866213378662</v>
      </c>
      <c r="G12" s="199"/>
    </row>
    <row r="13" ht="20" customHeight="true" spans="1:7">
      <c r="A13" s="244">
        <v>2230106</v>
      </c>
      <c r="B13" s="245" t="s">
        <v>2172</v>
      </c>
      <c r="C13" s="246">
        <v>0</v>
      </c>
      <c r="D13" s="246">
        <v>0</v>
      </c>
      <c r="E13" s="246">
        <v>0</v>
      </c>
      <c r="F13" s="256" t="str">
        <f t="shared" si="0"/>
        <v/>
      </c>
      <c r="G13" s="199"/>
    </row>
    <row r="14" ht="20" customHeight="true" spans="1:7">
      <c r="A14" s="244">
        <v>2230107</v>
      </c>
      <c r="B14" s="245" t="s">
        <v>2173</v>
      </c>
      <c r="C14" s="246">
        <v>483</v>
      </c>
      <c r="D14" s="246">
        <v>483</v>
      </c>
      <c r="E14" s="246">
        <v>678</v>
      </c>
      <c r="F14" s="256">
        <f t="shared" si="0"/>
        <v>0.403726708074534</v>
      </c>
      <c r="G14" s="199"/>
    </row>
    <row r="15" ht="20" customHeight="true" spans="1:7">
      <c r="A15" s="244">
        <v>2230108</v>
      </c>
      <c r="B15" s="245" t="s">
        <v>2277</v>
      </c>
      <c r="C15" s="246">
        <v>0</v>
      </c>
      <c r="D15" s="246">
        <v>0</v>
      </c>
      <c r="E15" s="246">
        <v>0</v>
      </c>
      <c r="F15" s="256" t="str">
        <f t="shared" si="0"/>
        <v/>
      </c>
      <c r="G15" s="199"/>
    </row>
    <row r="16" ht="20" customHeight="true" spans="1:7">
      <c r="A16" s="244">
        <v>2230199</v>
      </c>
      <c r="B16" s="245" t="s">
        <v>2175</v>
      </c>
      <c r="C16" s="246">
        <v>17369</v>
      </c>
      <c r="D16" s="246">
        <v>25533.76</v>
      </c>
      <c r="E16" s="246">
        <v>14334.7</v>
      </c>
      <c r="F16" s="256">
        <f t="shared" si="0"/>
        <v>-0.438598153973406</v>
      </c>
      <c r="G16" s="199"/>
    </row>
    <row r="17" ht="20" customHeight="true" spans="1:7">
      <c r="A17" s="240">
        <v>22302</v>
      </c>
      <c r="B17" s="241" t="s">
        <v>2176</v>
      </c>
      <c r="C17" s="243">
        <f>SUM(C18:C25)</f>
        <v>540625</v>
      </c>
      <c r="D17" s="243">
        <f>SUM(D18:D25)</f>
        <v>566552.770371</v>
      </c>
      <c r="E17" s="243">
        <f>SUM(E18:E25)</f>
        <v>596272</v>
      </c>
      <c r="F17" s="254">
        <f t="shared" si="0"/>
        <v>0.0524562427071686</v>
      </c>
      <c r="G17" s="199"/>
    </row>
    <row r="18" ht="20" customHeight="true" spans="1:7">
      <c r="A18" s="244">
        <v>2230201</v>
      </c>
      <c r="B18" s="245" t="s">
        <v>2278</v>
      </c>
      <c r="C18" s="246">
        <v>444440</v>
      </c>
      <c r="D18" s="246">
        <v>454867.770371</v>
      </c>
      <c r="E18" s="246">
        <v>365000</v>
      </c>
      <c r="F18" s="256">
        <f t="shared" si="0"/>
        <v>-0.197568999662697</v>
      </c>
      <c r="G18" s="199"/>
    </row>
    <row r="19" ht="20" customHeight="true" spans="1:7">
      <c r="A19" s="244">
        <v>2230202</v>
      </c>
      <c r="B19" s="245" t="s">
        <v>2279</v>
      </c>
      <c r="C19" s="246">
        <v>80000</v>
      </c>
      <c r="D19" s="246">
        <v>80000</v>
      </c>
      <c r="E19" s="246">
        <v>120000</v>
      </c>
      <c r="F19" s="256">
        <f t="shared" si="0"/>
        <v>0.5</v>
      </c>
      <c r="G19" s="199"/>
    </row>
    <row r="20" ht="20" customHeight="true" spans="1:7">
      <c r="A20" s="244">
        <v>2230203</v>
      </c>
      <c r="B20" s="245" t="s">
        <v>2280</v>
      </c>
      <c r="C20" s="246">
        <v>0</v>
      </c>
      <c r="D20" s="246">
        <v>0</v>
      </c>
      <c r="E20" s="246">
        <v>60000</v>
      </c>
      <c r="F20" s="254" t="str">
        <f t="shared" si="0"/>
        <v/>
      </c>
      <c r="G20" s="199"/>
    </row>
    <row r="21" ht="20" customHeight="true" spans="1:7">
      <c r="A21" s="244">
        <v>2230204</v>
      </c>
      <c r="B21" s="245" t="s">
        <v>2281</v>
      </c>
      <c r="C21" s="246">
        <v>0</v>
      </c>
      <c r="D21" s="246">
        <v>0</v>
      </c>
      <c r="E21" s="246">
        <v>0</v>
      </c>
      <c r="F21" s="254" t="str">
        <f t="shared" si="0"/>
        <v/>
      </c>
      <c r="G21" s="199"/>
    </row>
    <row r="22" ht="20" customHeight="true" spans="1:7">
      <c r="A22" s="244">
        <v>2230205</v>
      </c>
      <c r="B22" s="245" t="s">
        <v>2282</v>
      </c>
      <c r="C22" s="246">
        <v>0</v>
      </c>
      <c r="D22" s="246">
        <v>0</v>
      </c>
      <c r="E22" s="246">
        <v>0</v>
      </c>
      <c r="F22" s="254" t="str">
        <f t="shared" si="0"/>
        <v/>
      </c>
      <c r="G22" s="199"/>
    </row>
    <row r="23" ht="20" customHeight="true" spans="1:7">
      <c r="A23" s="244">
        <v>2230206</v>
      </c>
      <c r="B23" s="245" t="s">
        <v>2283</v>
      </c>
      <c r="C23" s="246">
        <v>0</v>
      </c>
      <c r="D23" s="246">
        <v>0</v>
      </c>
      <c r="E23" s="246">
        <v>0</v>
      </c>
      <c r="F23" s="254" t="str">
        <f t="shared" si="0"/>
        <v/>
      </c>
      <c r="G23" s="199"/>
    </row>
    <row r="24" ht="20" customHeight="true" spans="1:7">
      <c r="A24" s="244">
        <v>2230207</v>
      </c>
      <c r="B24" s="245" t="s">
        <v>2284</v>
      </c>
      <c r="C24" s="246">
        <v>0</v>
      </c>
      <c r="D24" s="246">
        <v>0</v>
      </c>
      <c r="E24" s="246">
        <v>0</v>
      </c>
      <c r="F24" s="254" t="str">
        <f t="shared" si="0"/>
        <v/>
      </c>
      <c r="G24" s="199"/>
    </row>
    <row r="25" ht="20" customHeight="true" spans="1:7">
      <c r="A25" s="244">
        <v>2230299</v>
      </c>
      <c r="B25" s="245" t="s">
        <v>2285</v>
      </c>
      <c r="C25" s="246">
        <v>16185</v>
      </c>
      <c r="D25" s="246">
        <v>31685</v>
      </c>
      <c r="E25" s="246">
        <v>51272</v>
      </c>
      <c r="F25" s="256">
        <f t="shared" si="0"/>
        <v>0.618178949029509</v>
      </c>
      <c r="G25" s="199"/>
    </row>
    <row r="26" ht="20" customHeight="true" spans="1:7">
      <c r="A26" s="240">
        <v>22303</v>
      </c>
      <c r="B26" s="241" t="s">
        <v>2185</v>
      </c>
      <c r="C26" s="242">
        <f t="shared" ref="C26:C31" si="1">C27</f>
        <v>1494</v>
      </c>
      <c r="D26" s="242">
        <f t="shared" ref="D26:D31" si="2">D27</f>
        <v>2860</v>
      </c>
      <c r="E26" s="242">
        <f t="shared" ref="E26:E31" si="3">E27</f>
        <v>8109</v>
      </c>
      <c r="F26" s="254">
        <f t="shared" si="0"/>
        <v>1.83531468531469</v>
      </c>
      <c r="G26" s="199"/>
    </row>
    <row r="27" ht="20" customHeight="true" spans="1:7">
      <c r="A27" s="244">
        <v>2230301</v>
      </c>
      <c r="B27" s="245" t="s">
        <v>2286</v>
      </c>
      <c r="C27" s="246">
        <v>1494</v>
      </c>
      <c r="D27" s="246">
        <v>2860</v>
      </c>
      <c r="E27" s="246">
        <v>8109</v>
      </c>
      <c r="F27" s="256">
        <f t="shared" si="0"/>
        <v>1.83531468531469</v>
      </c>
      <c r="G27" s="199"/>
    </row>
    <row r="28" ht="20" customHeight="true" spans="1:7">
      <c r="A28" s="240">
        <v>22399</v>
      </c>
      <c r="B28" s="241" t="s">
        <v>2187</v>
      </c>
      <c r="C28" s="242">
        <f t="shared" si="1"/>
        <v>25451</v>
      </c>
      <c r="D28" s="242">
        <f t="shared" si="2"/>
        <v>14361</v>
      </c>
      <c r="E28" s="242">
        <f t="shared" si="3"/>
        <v>15123.007435</v>
      </c>
      <c r="F28" s="254">
        <f t="shared" si="0"/>
        <v>0.0530608895620082</v>
      </c>
      <c r="G28" s="199"/>
    </row>
    <row r="29" ht="20" customHeight="true" spans="1:7">
      <c r="A29" s="244">
        <v>2239901</v>
      </c>
      <c r="B29" s="245" t="s">
        <v>2287</v>
      </c>
      <c r="C29" s="246">
        <v>25451</v>
      </c>
      <c r="D29" s="246">
        <v>14361</v>
      </c>
      <c r="E29" s="246">
        <v>15123.007435</v>
      </c>
      <c r="F29" s="256">
        <f t="shared" si="0"/>
        <v>0.0530608895620082</v>
      </c>
      <c r="G29" s="199"/>
    </row>
    <row r="30" ht="20" customHeight="true" spans="1:7">
      <c r="A30" s="240">
        <v>230</v>
      </c>
      <c r="B30" s="241" t="s">
        <v>1316</v>
      </c>
      <c r="C30" s="243">
        <f>C31+C33+C35</f>
        <v>528379.938399</v>
      </c>
      <c r="D30" s="243">
        <f>D31+D33+D35</f>
        <v>529758.718399</v>
      </c>
      <c r="E30" s="243">
        <f>E31+E33+E35</f>
        <v>355820.45</v>
      </c>
      <c r="F30" s="254">
        <f t="shared" si="0"/>
        <v>-0.328334885973494</v>
      </c>
      <c r="G30" s="255"/>
    </row>
    <row r="31" ht="20" customHeight="true" spans="1:7">
      <c r="A31" s="240">
        <v>23005</v>
      </c>
      <c r="B31" s="241" t="s">
        <v>2189</v>
      </c>
      <c r="C31" s="242">
        <f t="shared" si="1"/>
        <v>0</v>
      </c>
      <c r="D31" s="242">
        <f t="shared" si="2"/>
        <v>0</v>
      </c>
      <c r="E31" s="242">
        <f t="shared" si="3"/>
        <v>0</v>
      </c>
      <c r="F31" s="254" t="str">
        <f t="shared" si="0"/>
        <v/>
      </c>
      <c r="G31" s="199"/>
    </row>
    <row r="32" ht="20" customHeight="true" spans="1:7">
      <c r="A32" s="244">
        <v>2300501</v>
      </c>
      <c r="B32" s="245" t="s">
        <v>2288</v>
      </c>
      <c r="C32" s="246"/>
      <c r="D32" s="246"/>
      <c r="E32" s="246"/>
      <c r="F32" s="254" t="str">
        <f t="shared" si="0"/>
        <v/>
      </c>
      <c r="G32" s="199"/>
    </row>
    <row r="33" ht="20" customHeight="true" spans="1:7">
      <c r="A33" s="240">
        <v>23006</v>
      </c>
      <c r="B33" s="241" t="s">
        <v>2191</v>
      </c>
      <c r="C33" s="242">
        <f>C34</f>
        <v>0</v>
      </c>
      <c r="D33" s="242">
        <f>D34</f>
        <v>0</v>
      </c>
      <c r="E33" s="242">
        <f>E34</f>
        <v>0</v>
      </c>
      <c r="F33" s="254" t="str">
        <f t="shared" si="0"/>
        <v/>
      </c>
      <c r="G33" s="199"/>
    </row>
    <row r="34" ht="20" customHeight="true" spans="1:7">
      <c r="A34" s="244">
        <v>2300604</v>
      </c>
      <c r="B34" s="245" t="s">
        <v>2192</v>
      </c>
      <c r="C34" s="246">
        <v>0</v>
      </c>
      <c r="D34" s="246">
        <v>0</v>
      </c>
      <c r="E34" s="246">
        <v>0</v>
      </c>
      <c r="F34" s="254" t="str">
        <f t="shared" si="0"/>
        <v/>
      </c>
      <c r="G34" s="199"/>
    </row>
    <row r="35" ht="20" customHeight="true" spans="1:7">
      <c r="A35" s="240">
        <v>23008</v>
      </c>
      <c r="B35" s="241" t="s">
        <v>1389</v>
      </c>
      <c r="C35" s="242">
        <f>C36</f>
        <v>528379.938399</v>
      </c>
      <c r="D35" s="242">
        <f>D36</f>
        <v>529758.718399</v>
      </c>
      <c r="E35" s="242">
        <f>E36</f>
        <v>355820.45</v>
      </c>
      <c r="F35" s="254">
        <f t="shared" si="0"/>
        <v>-0.328334885973494</v>
      </c>
      <c r="G35" s="199"/>
    </row>
    <row r="36" ht="20" customHeight="true" spans="1:7">
      <c r="A36" s="244">
        <v>2300803</v>
      </c>
      <c r="B36" s="245" t="s">
        <v>2289</v>
      </c>
      <c r="C36" s="246">
        <v>528379.938399</v>
      </c>
      <c r="D36" s="246">
        <v>529758.718399</v>
      </c>
      <c r="E36" s="246">
        <v>355820.45</v>
      </c>
      <c r="F36" s="256">
        <f t="shared" si="0"/>
        <v>-0.328334885973494</v>
      </c>
      <c r="G36" s="199"/>
    </row>
    <row r="37" ht="20" customHeight="true" spans="1:7">
      <c r="A37" s="244"/>
      <c r="B37" s="245"/>
      <c r="C37" s="246"/>
      <c r="D37" s="246"/>
      <c r="E37" s="246"/>
      <c r="F37" s="256"/>
      <c r="G37" s="199"/>
    </row>
    <row r="38" ht="20" customHeight="true" spans="1:7">
      <c r="A38" s="247"/>
      <c r="B38" s="239" t="s">
        <v>2133</v>
      </c>
      <c r="C38" s="242">
        <f>C6+C30</f>
        <v>1116718.938399</v>
      </c>
      <c r="D38" s="242">
        <f>D6+D30</f>
        <v>1142642.28877</v>
      </c>
      <c r="E38" s="242">
        <f>E6+E30</f>
        <v>992091.357435</v>
      </c>
      <c r="F38" s="254">
        <f>E38/D38-1</f>
        <v>-0.131756834850792</v>
      </c>
      <c r="G38" s="199"/>
    </row>
    <row r="39" ht="20" customHeight="true" spans="1:7">
      <c r="A39" s="244"/>
      <c r="B39" s="245" t="s">
        <v>2138</v>
      </c>
      <c r="C39" s="248">
        <v>44885.4800000001</v>
      </c>
      <c r="D39" s="248">
        <v>0</v>
      </c>
      <c r="E39" s="248">
        <v>3101.3</v>
      </c>
      <c r="F39" s="254" t="str">
        <f>IFERROR(E39/D39-1,"")</f>
        <v/>
      </c>
      <c r="G39" s="199"/>
    </row>
    <row r="40" ht="20" customHeight="true" spans="1:6">
      <c r="A40" s="249"/>
      <c r="B40" s="250" t="s">
        <v>1404</v>
      </c>
      <c r="C40" s="251">
        <f>C39+C38</f>
        <v>1161604.418399</v>
      </c>
      <c r="D40" s="251">
        <f>D39+D38</f>
        <v>1142642.28877</v>
      </c>
      <c r="E40" s="251">
        <f>E39+E38</f>
        <v>995192.657435</v>
      </c>
      <c r="F40" s="254">
        <f>IFERROR(E40/D40-1,"")</f>
        <v>-0.129042687098272</v>
      </c>
    </row>
  </sheetData>
  <mergeCells count="5">
    <mergeCell ref="A2:F2"/>
    <mergeCell ref="D4:F4"/>
    <mergeCell ref="A4:A5"/>
    <mergeCell ref="B4:B5"/>
    <mergeCell ref="C4:C5"/>
  </mergeCells>
  <pageMargins left="0.75" right="0.75" top="1" bottom="1" header="0.5" footer="0.5"/>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6"/>
  <sheetViews>
    <sheetView view="pageBreakPreview" zoomScaleNormal="100" zoomScaleSheetLayoutView="100" workbookViewId="0">
      <selection activeCell="D12" sqref="D12"/>
    </sheetView>
  </sheetViews>
  <sheetFormatPr defaultColWidth="0.28695652173913" defaultRowHeight="13.65" outlineLevelRow="5"/>
  <cols>
    <col min="1" max="1" width="47.904347826087" style="218" customWidth="true"/>
    <col min="2" max="2" width="15.9652173913043" style="218" customWidth="true"/>
    <col min="3" max="9" width="13.1391304347826" style="218" customWidth="true"/>
    <col min="10" max="10" width="11.7304347826087" style="218" customWidth="true"/>
    <col min="11" max="12" width="13.1391304347826" style="218" customWidth="true"/>
    <col min="13" max="13" width="11.7304347826087" style="218" customWidth="true"/>
    <col min="14" max="254" width="6.64347826086957" style="218" customWidth="true"/>
    <col min="255" max="16384" width="0.28695652173913" style="218"/>
  </cols>
  <sheetData>
    <row r="1" s="218" customFormat="true" ht="18" customHeight="true" spans="1:10">
      <c r="A1" s="221" t="s">
        <v>2290</v>
      </c>
      <c r="B1" s="222"/>
      <c r="C1" s="222"/>
      <c r="D1" s="222"/>
      <c r="E1" s="222"/>
      <c r="F1" s="222"/>
      <c r="G1" s="222"/>
      <c r="H1" s="222"/>
      <c r="I1" s="222"/>
      <c r="J1" s="222"/>
    </row>
    <row r="2" s="218" customFormat="true" ht="28" customHeight="true" spans="1:13">
      <c r="A2" s="223" t="s">
        <v>2291</v>
      </c>
      <c r="B2" s="223"/>
      <c r="C2" s="223"/>
      <c r="D2" s="223"/>
      <c r="E2" s="223"/>
      <c r="F2" s="223"/>
      <c r="G2" s="223"/>
      <c r="H2" s="223"/>
      <c r="I2" s="223"/>
      <c r="J2" s="223"/>
      <c r="K2" s="223"/>
      <c r="L2" s="223"/>
      <c r="M2" s="223"/>
    </row>
    <row r="3" s="218" customFormat="true" ht="20.25" customHeight="true" spans="1:13">
      <c r="A3" s="224"/>
      <c r="B3" s="224"/>
      <c r="C3" s="224"/>
      <c r="D3" s="224"/>
      <c r="E3" s="224"/>
      <c r="F3" s="224"/>
      <c r="G3" s="224"/>
      <c r="H3" s="224"/>
      <c r="I3" s="224"/>
      <c r="J3" s="224"/>
      <c r="K3" s="230"/>
      <c r="L3" s="230"/>
      <c r="M3" s="231" t="s">
        <v>2</v>
      </c>
    </row>
    <row r="4" s="219" customFormat="true" ht="60" customHeight="true" spans="1:13">
      <c r="A4" s="225" t="s">
        <v>3</v>
      </c>
      <c r="B4" s="225" t="s">
        <v>48</v>
      </c>
      <c r="C4" s="226" t="s">
        <v>1519</v>
      </c>
      <c r="D4" s="226" t="s">
        <v>1520</v>
      </c>
      <c r="E4" s="226" t="s">
        <v>1521</v>
      </c>
      <c r="F4" s="226" t="s">
        <v>1522</v>
      </c>
      <c r="G4" s="226" t="s">
        <v>1523</v>
      </c>
      <c r="H4" s="226" t="s">
        <v>1524</v>
      </c>
      <c r="I4" s="226" t="s">
        <v>1525</v>
      </c>
      <c r="J4" s="226" t="s">
        <v>1526</v>
      </c>
      <c r="K4" s="226" t="s">
        <v>1527</v>
      </c>
      <c r="L4" s="226" t="s">
        <v>1528</v>
      </c>
      <c r="M4" s="226" t="s">
        <v>1529</v>
      </c>
    </row>
    <row r="5" s="218" customFormat="true" ht="60" customHeight="true" spans="1:13">
      <c r="A5" s="227" t="s">
        <v>2292</v>
      </c>
      <c r="B5" s="228">
        <v>293</v>
      </c>
      <c r="C5" s="228">
        <v>94</v>
      </c>
      <c r="D5" s="228">
        <v>240</v>
      </c>
      <c r="E5" s="228">
        <v>32</v>
      </c>
      <c r="F5" s="228">
        <v>25</v>
      </c>
      <c r="G5" s="228">
        <v>33</v>
      </c>
      <c r="H5" s="228">
        <v>6</v>
      </c>
      <c r="I5" s="228">
        <v>5</v>
      </c>
      <c r="J5" s="228">
        <v>-1</v>
      </c>
      <c r="K5" s="228">
        <v>-142</v>
      </c>
      <c r="L5" s="228">
        <v>1</v>
      </c>
      <c r="M5" s="228">
        <v>0</v>
      </c>
    </row>
    <row r="6" s="220" customFormat="true" ht="60" customHeight="true" spans="1:13">
      <c r="A6" s="229" t="s">
        <v>48</v>
      </c>
      <c r="B6" s="228">
        <f t="shared" ref="B6:M6" si="0">B5</f>
        <v>293</v>
      </c>
      <c r="C6" s="228">
        <f t="shared" si="0"/>
        <v>94</v>
      </c>
      <c r="D6" s="228">
        <f t="shared" si="0"/>
        <v>240</v>
      </c>
      <c r="E6" s="228">
        <f t="shared" si="0"/>
        <v>32</v>
      </c>
      <c r="F6" s="228">
        <f t="shared" si="0"/>
        <v>25</v>
      </c>
      <c r="G6" s="228">
        <f t="shared" si="0"/>
        <v>33</v>
      </c>
      <c r="H6" s="228">
        <f t="shared" si="0"/>
        <v>6</v>
      </c>
      <c r="I6" s="228">
        <f t="shared" si="0"/>
        <v>5</v>
      </c>
      <c r="J6" s="228">
        <f t="shared" si="0"/>
        <v>-1</v>
      </c>
      <c r="K6" s="228">
        <f t="shared" si="0"/>
        <v>-142</v>
      </c>
      <c r="L6" s="228">
        <f t="shared" si="0"/>
        <v>1</v>
      </c>
      <c r="M6" s="228">
        <f t="shared" si="0"/>
        <v>0</v>
      </c>
    </row>
  </sheetData>
  <mergeCells count="1">
    <mergeCell ref="A2:M2"/>
  </mergeCells>
  <pageMargins left="0.75" right="0.75" top="1" bottom="1" header="0.5" footer="0.5"/>
  <pageSetup paperSize="9" orientation="portrait"/>
  <headerFooter alignWithMargins="0"/>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6283"/>
  <sheetViews>
    <sheetView view="pageBreakPreview" zoomScale="120" zoomScaleNormal="100" zoomScaleSheetLayoutView="120" topLeftCell="A9" workbookViewId="0">
      <selection activeCell="F29" sqref="F29"/>
    </sheetView>
  </sheetViews>
  <sheetFormatPr defaultColWidth="10.0434782608696" defaultRowHeight="12.95" outlineLevelCol="5"/>
  <cols>
    <col min="1" max="1" width="16.9565217391304" style="197"/>
    <col min="2" max="2" width="11.304347826087" style="198" customWidth="true"/>
    <col min="3" max="6" width="14.2695652173913" style="197" customWidth="true"/>
    <col min="7" max="256" width="10.1739130434783" style="197"/>
    <col min="257" max="16384" width="10.0434782608696" style="197"/>
  </cols>
  <sheetData>
    <row r="1" s="197" customFormat="true" ht="18" customHeight="true" spans="1:2">
      <c r="A1" s="200" t="s">
        <v>2293</v>
      </c>
      <c r="B1" s="201"/>
    </row>
    <row r="2" s="197" customFormat="true" ht="23.25" customHeight="true" spans="1:6">
      <c r="A2" s="202" t="s">
        <v>2294</v>
      </c>
      <c r="B2" s="203"/>
      <c r="C2" s="203"/>
      <c r="D2" s="203"/>
      <c r="E2" s="203"/>
      <c r="F2" s="203"/>
    </row>
    <row r="3" s="197" customFormat="true" ht="20.1" customHeight="true" spans="1:6">
      <c r="A3" s="204"/>
      <c r="B3" s="204"/>
      <c r="C3" s="204"/>
      <c r="D3" s="204"/>
      <c r="E3" s="204"/>
      <c r="F3" s="217" t="s">
        <v>2</v>
      </c>
    </row>
    <row r="4" s="198" customFormat="true" ht="20.1" customHeight="true" spans="1:6">
      <c r="A4" s="205" t="s">
        <v>2295</v>
      </c>
      <c r="B4" s="205" t="s">
        <v>3</v>
      </c>
      <c r="C4" s="206" t="s">
        <v>2296</v>
      </c>
      <c r="D4" s="206" t="s">
        <v>2297</v>
      </c>
      <c r="E4" s="206" t="s">
        <v>2298</v>
      </c>
      <c r="F4" s="206" t="s">
        <v>2299</v>
      </c>
    </row>
    <row r="5" s="197" customFormat="true" ht="20.1" customHeight="true" spans="1:6">
      <c r="A5" s="207" t="s">
        <v>2300</v>
      </c>
      <c r="B5" s="208" t="s">
        <v>2301</v>
      </c>
      <c r="C5" s="209">
        <v>5627</v>
      </c>
      <c r="D5" s="209">
        <v>8182</v>
      </c>
      <c r="E5" s="209">
        <v>-2555</v>
      </c>
      <c r="F5" s="209">
        <v>4213</v>
      </c>
    </row>
    <row r="6" s="197" customFormat="true" ht="20.1" customHeight="true" spans="1:6">
      <c r="A6" s="207"/>
      <c r="B6" s="208" t="s">
        <v>2302</v>
      </c>
      <c r="C6" s="209">
        <v>7582</v>
      </c>
      <c r="D6" s="209">
        <v>4772</v>
      </c>
      <c r="E6" s="209">
        <v>2810</v>
      </c>
      <c r="F6" s="209">
        <v>6768</v>
      </c>
    </row>
    <row r="7" s="197" customFormat="true" ht="20.1" customHeight="true" spans="1:6">
      <c r="A7" s="207"/>
      <c r="B7" s="210" t="s">
        <v>2303</v>
      </c>
      <c r="C7" s="209">
        <v>-1955</v>
      </c>
      <c r="D7" s="209">
        <v>3410</v>
      </c>
      <c r="E7" s="209">
        <v>-5365</v>
      </c>
      <c r="F7" s="209">
        <v>-2555</v>
      </c>
    </row>
    <row r="8" s="197" customFormat="true" ht="20.1" customHeight="true" spans="1:6">
      <c r="A8" s="207"/>
      <c r="B8" s="210" t="s">
        <v>2304</v>
      </c>
      <c r="C8" s="211">
        <v>-0.257847533632287</v>
      </c>
      <c r="D8" s="211">
        <v>0.714585079631182</v>
      </c>
      <c r="E8" s="211">
        <v>-1.90925266903915</v>
      </c>
      <c r="F8" s="211">
        <v>-0.377511820330969</v>
      </c>
    </row>
    <row r="9" s="197" customFormat="true" ht="20.1" customHeight="true" spans="1:6">
      <c r="A9" s="207" t="s">
        <v>2305</v>
      </c>
      <c r="B9" s="208" t="s">
        <v>2301</v>
      </c>
      <c r="C9" s="209">
        <v>1320064</v>
      </c>
      <c r="D9" s="209">
        <v>1243817</v>
      </c>
      <c r="E9" s="209">
        <v>76247</v>
      </c>
      <c r="F9" s="209">
        <v>1377361</v>
      </c>
    </row>
    <row r="10" s="197" customFormat="true" ht="20.1" customHeight="true" spans="1:6">
      <c r="A10" s="207"/>
      <c r="B10" s="208" t="s">
        <v>2302</v>
      </c>
      <c r="C10" s="209">
        <v>999792</v>
      </c>
      <c r="D10" s="209">
        <v>989511</v>
      </c>
      <c r="E10" s="209">
        <v>10281</v>
      </c>
      <c r="F10" s="209">
        <v>1301114</v>
      </c>
    </row>
    <row r="11" s="197" customFormat="true" ht="20.1" customHeight="true" spans="1:6">
      <c r="A11" s="207"/>
      <c r="B11" s="210" t="s">
        <v>2303</v>
      </c>
      <c r="C11" s="209">
        <v>320272</v>
      </c>
      <c r="D11" s="209">
        <v>254306</v>
      </c>
      <c r="E11" s="209">
        <v>65966</v>
      </c>
      <c r="F11" s="209">
        <v>76247</v>
      </c>
    </row>
    <row r="12" s="197" customFormat="true" ht="20.1" customHeight="true" spans="1:6">
      <c r="A12" s="207"/>
      <c r="B12" s="210" t="s">
        <v>2304</v>
      </c>
      <c r="C12" s="211">
        <v>0.320338630435131</v>
      </c>
      <c r="D12" s="211">
        <v>0.25700169073411</v>
      </c>
      <c r="E12" s="211">
        <v>6.41630191615602</v>
      </c>
      <c r="F12" s="211">
        <v>0.0586013216366898</v>
      </c>
    </row>
    <row r="13" s="197" customFormat="true" ht="20.1" customHeight="true" spans="1:6">
      <c r="A13" s="207" t="s">
        <v>2306</v>
      </c>
      <c r="B13" s="208" t="s">
        <v>2301</v>
      </c>
      <c r="C13" s="209">
        <v>6773078</v>
      </c>
      <c r="D13" s="209">
        <v>3751618</v>
      </c>
      <c r="E13" s="209">
        <v>3021460</v>
      </c>
      <c r="F13" s="209">
        <v>18506301</v>
      </c>
    </row>
    <row r="14" s="197" customFormat="true" ht="20.1" customHeight="true" spans="1:6">
      <c r="A14" s="207"/>
      <c r="B14" s="208" t="s">
        <v>2302</v>
      </c>
      <c r="C14" s="209">
        <v>5632865</v>
      </c>
      <c r="D14" s="209">
        <v>3646139</v>
      </c>
      <c r="E14" s="209">
        <v>1986726</v>
      </c>
      <c r="F14" s="209">
        <v>15484840</v>
      </c>
    </row>
    <row r="15" s="197" customFormat="true" ht="20.1" customHeight="true" spans="1:6">
      <c r="A15" s="207"/>
      <c r="B15" s="210" t="s">
        <v>2303</v>
      </c>
      <c r="C15" s="209">
        <v>1140213</v>
      </c>
      <c r="D15" s="209">
        <v>105479</v>
      </c>
      <c r="E15" s="209">
        <v>1034734</v>
      </c>
      <c r="F15" s="209">
        <v>3021461</v>
      </c>
    </row>
    <row r="16" s="197" customFormat="true" ht="20.1" customHeight="true" spans="1:6">
      <c r="A16" s="207"/>
      <c r="B16" s="210" t="s">
        <v>2304</v>
      </c>
      <c r="C16" s="211">
        <v>0.202421503089458</v>
      </c>
      <c r="D16" s="211">
        <v>0.02892895745335</v>
      </c>
      <c r="E16" s="211">
        <v>0.520823706942981</v>
      </c>
      <c r="F16" s="211">
        <v>0.195123811418135</v>
      </c>
    </row>
    <row r="17" s="197" customFormat="true" ht="20.1" customHeight="true" spans="1:6">
      <c r="A17" s="207" t="s">
        <v>2307</v>
      </c>
      <c r="B17" s="208" t="s">
        <v>2301</v>
      </c>
      <c r="C17" s="209">
        <v>576575</v>
      </c>
      <c r="D17" s="209">
        <v>448361</v>
      </c>
      <c r="E17" s="209">
        <v>128214</v>
      </c>
      <c r="F17" s="209">
        <v>675527</v>
      </c>
    </row>
    <row r="18" s="197" customFormat="true" ht="20.1" customHeight="true" spans="1:6">
      <c r="A18" s="207"/>
      <c r="B18" s="208" t="s">
        <v>2302</v>
      </c>
      <c r="C18" s="209">
        <v>572564</v>
      </c>
      <c r="D18" s="209">
        <v>442306</v>
      </c>
      <c r="E18" s="209">
        <v>130258</v>
      </c>
      <c r="F18" s="209">
        <v>547313</v>
      </c>
    </row>
    <row r="19" s="197" customFormat="true" ht="20.1" customHeight="true" spans="1:6">
      <c r="A19" s="207"/>
      <c r="B19" s="210" t="s">
        <v>2303</v>
      </c>
      <c r="C19" s="209">
        <v>4011</v>
      </c>
      <c r="D19" s="209">
        <v>6055</v>
      </c>
      <c r="E19" s="209">
        <v>-2044</v>
      </c>
      <c r="F19" s="209">
        <v>128214</v>
      </c>
    </row>
    <row r="20" s="197" customFormat="true" ht="20.1" customHeight="true" spans="1:6">
      <c r="A20" s="207"/>
      <c r="B20" s="210" t="s">
        <v>2304</v>
      </c>
      <c r="C20" s="211">
        <v>0.00700533040847835</v>
      </c>
      <c r="D20" s="211">
        <v>0.0136896175950586</v>
      </c>
      <c r="E20" s="211">
        <v>-0.0156919344685163</v>
      </c>
      <c r="F20" s="211">
        <v>0.234260834294088</v>
      </c>
    </row>
    <row r="21" s="197" customFormat="true" ht="20.1" hidden="true" customHeight="true" spans="1:6">
      <c r="A21" s="207" t="s">
        <v>2308</v>
      </c>
      <c r="B21" s="208" t="s">
        <v>2301</v>
      </c>
      <c r="C21" s="209"/>
      <c r="D21" s="209"/>
      <c r="E21" s="209">
        <v>0</v>
      </c>
      <c r="F21" s="209"/>
    </row>
    <row r="22" s="197" customFormat="true" ht="20.1" hidden="true" customHeight="true" spans="1:6">
      <c r="A22" s="207"/>
      <c r="B22" s="208" t="s">
        <v>2302</v>
      </c>
      <c r="C22" s="209"/>
      <c r="D22" s="209"/>
      <c r="E22" s="209">
        <v>0</v>
      </c>
      <c r="F22" s="209"/>
    </row>
    <row r="23" s="197" customFormat="true" ht="20.1" hidden="true" customHeight="true" spans="1:6">
      <c r="A23" s="207"/>
      <c r="B23" s="210" t="s">
        <v>2303</v>
      </c>
      <c r="C23" s="209">
        <v>0</v>
      </c>
      <c r="D23" s="209">
        <v>0</v>
      </c>
      <c r="E23" s="209">
        <v>0</v>
      </c>
      <c r="F23" s="209">
        <v>0</v>
      </c>
    </row>
    <row r="24" s="197" customFormat="true" ht="20.1" hidden="true" customHeight="true" spans="1:6">
      <c r="A24" s="207"/>
      <c r="B24" s="210" t="s">
        <v>2304</v>
      </c>
      <c r="C24" s="211" t="e">
        <v>#DIV/0!</v>
      </c>
      <c r="D24" s="211" t="e">
        <v>#DIV/0!</v>
      </c>
      <c r="E24" s="211" t="e">
        <v>#DIV/0!</v>
      </c>
      <c r="F24" s="211" t="e">
        <v>#DIV/0!</v>
      </c>
    </row>
    <row r="25" s="197" customFormat="true" ht="20.1" customHeight="true" spans="1:6">
      <c r="A25" s="207" t="s">
        <v>2309</v>
      </c>
      <c r="B25" s="208" t="s">
        <v>2301</v>
      </c>
      <c r="C25" s="209">
        <v>621433</v>
      </c>
      <c r="D25" s="209">
        <v>735973</v>
      </c>
      <c r="E25" s="209">
        <v>-114540</v>
      </c>
      <c r="F25" s="209">
        <v>899948</v>
      </c>
    </row>
    <row r="26" s="197" customFormat="true" ht="20.1" customHeight="true" spans="1:6">
      <c r="A26" s="207"/>
      <c r="B26" s="208" t="s">
        <v>2302</v>
      </c>
      <c r="C26" s="209">
        <v>344290</v>
      </c>
      <c r="D26" s="209">
        <v>484838</v>
      </c>
      <c r="E26" s="209">
        <v>-140548</v>
      </c>
      <c r="F26" s="209">
        <v>1014488</v>
      </c>
    </row>
    <row r="27" s="197" customFormat="true" ht="20.1" customHeight="true" spans="1:6">
      <c r="A27" s="207"/>
      <c r="B27" s="210" t="s">
        <v>2303</v>
      </c>
      <c r="C27" s="209">
        <v>277143</v>
      </c>
      <c r="D27" s="209">
        <v>251135</v>
      </c>
      <c r="E27" s="209">
        <v>26008</v>
      </c>
      <c r="F27" s="209">
        <v>-114540</v>
      </c>
    </row>
    <row r="28" s="197" customFormat="true" ht="20.1" customHeight="true" spans="1:6">
      <c r="A28" s="207"/>
      <c r="B28" s="210" t="s">
        <v>2304</v>
      </c>
      <c r="C28" s="211">
        <v>0.804969647680734</v>
      </c>
      <c r="D28" s="211">
        <v>0.517977138755626</v>
      </c>
      <c r="E28" s="211">
        <v>-0.185047101346159</v>
      </c>
      <c r="F28" s="211">
        <v>-0.11290424332274</v>
      </c>
    </row>
    <row r="29" s="197" customFormat="true" ht="20.1" customHeight="true" spans="1:6">
      <c r="A29" s="207" t="s">
        <v>2310</v>
      </c>
      <c r="B29" s="208" t="s">
        <v>2301</v>
      </c>
      <c r="C29" s="209">
        <v>258125</v>
      </c>
      <c r="D29" s="209">
        <v>259231</v>
      </c>
      <c r="E29" s="209">
        <v>-1106</v>
      </c>
      <c r="F29" s="209">
        <v>5659</v>
      </c>
    </row>
    <row r="30" s="197" customFormat="true" ht="20.1" customHeight="true" spans="1:6">
      <c r="A30" s="207"/>
      <c r="B30" s="208" t="s">
        <v>2302</v>
      </c>
      <c r="C30" s="209">
        <v>12607</v>
      </c>
      <c r="D30" s="209">
        <v>154554</v>
      </c>
      <c r="E30" s="209">
        <v>-141947</v>
      </c>
      <c r="F30" s="209">
        <v>6765</v>
      </c>
    </row>
    <row r="31" s="197" customFormat="true" ht="20.1" customHeight="true" spans="1:6">
      <c r="A31" s="207"/>
      <c r="B31" s="210" t="s">
        <v>2303</v>
      </c>
      <c r="C31" s="209">
        <v>245518</v>
      </c>
      <c r="D31" s="209">
        <v>104677</v>
      </c>
      <c r="E31" s="209">
        <v>140841</v>
      </c>
      <c r="F31" s="209">
        <v>-1106</v>
      </c>
    </row>
    <row r="32" s="197" customFormat="true" ht="20.1" customHeight="true" spans="1:6">
      <c r="A32" s="207"/>
      <c r="B32" s="210" t="s">
        <v>2304</v>
      </c>
      <c r="C32" s="211">
        <v>19.4747362576346</v>
      </c>
      <c r="D32" s="211">
        <v>0.677284314867296</v>
      </c>
      <c r="E32" s="211">
        <v>-0.992208359458108</v>
      </c>
      <c r="F32" s="211">
        <v>-0.163488543976349</v>
      </c>
    </row>
    <row r="33" s="197" customFormat="true" ht="20.1" customHeight="true" spans="1:6">
      <c r="A33" s="207" t="s">
        <v>2311</v>
      </c>
      <c r="B33" s="208" t="s">
        <v>2301</v>
      </c>
      <c r="C33" s="209">
        <v>627884</v>
      </c>
      <c r="D33" s="209">
        <v>236360</v>
      </c>
      <c r="E33" s="209">
        <v>391524</v>
      </c>
      <c r="F33" s="209">
        <v>2271751</v>
      </c>
    </row>
    <row r="34" s="197" customFormat="true" ht="20.1" customHeight="true" spans="1:6">
      <c r="A34" s="207"/>
      <c r="B34" s="208" t="s">
        <v>2302</v>
      </c>
      <c r="C34" s="209">
        <v>596027</v>
      </c>
      <c r="D34" s="209">
        <v>222674</v>
      </c>
      <c r="E34" s="209">
        <v>373353</v>
      </c>
      <c r="F34" s="209">
        <v>1880227</v>
      </c>
    </row>
    <row r="35" s="197" customFormat="true" ht="20.1" customHeight="true" spans="1:6">
      <c r="A35" s="207"/>
      <c r="B35" s="210" t="s">
        <v>2303</v>
      </c>
      <c r="C35" s="209">
        <v>31857</v>
      </c>
      <c r="D35" s="209">
        <v>13686</v>
      </c>
      <c r="E35" s="209">
        <v>18171</v>
      </c>
      <c r="F35" s="209">
        <v>391524</v>
      </c>
    </row>
    <row r="36" s="197" customFormat="true" ht="20.1" customHeight="true" spans="1:6">
      <c r="A36" s="207"/>
      <c r="B36" s="210" t="s">
        <v>2304</v>
      </c>
      <c r="C36" s="211">
        <v>0.0534489209381454</v>
      </c>
      <c r="D36" s="211">
        <v>0.0614620476571131</v>
      </c>
      <c r="E36" s="211">
        <v>0.0486697575752706</v>
      </c>
      <c r="F36" s="211">
        <v>0.208232303865438</v>
      </c>
    </row>
    <row r="37" s="197" customFormat="true" ht="20.1" customHeight="true" spans="1:6">
      <c r="A37" s="207" t="s">
        <v>2312</v>
      </c>
      <c r="B37" s="208" t="s">
        <v>2301</v>
      </c>
      <c r="C37" s="209">
        <v>310844</v>
      </c>
      <c r="D37" s="209">
        <v>47241</v>
      </c>
      <c r="E37" s="209">
        <v>263603</v>
      </c>
      <c r="F37" s="209">
        <v>1659343</v>
      </c>
    </row>
    <row r="38" s="197" customFormat="true" ht="20.1" customHeight="true" spans="1:6">
      <c r="A38" s="207"/>
      <c r="B38" s="208" t="s">
        <v>2302</v>
      </c>
      <c r="C38" s="209">
        <v>250584</v>
      </c>
      <c r="D38" s="209">
        <v>47339</v>
      </c>
      <c r="E38" s="209">
        <v>203245</v>
      </c>
      <c r="F38" s="209">
        <v>1395741</v>
      </c>
    </row>
    <row r="39" s="197" customFormat="true" ht="20.1" customHeight="true" spans="1:6">
      <c r="A39" s="207"/>
      <c r="B39" s="210" t="s">
        <v>2303</v>
      </c>
      <c r="C39" s="209">
        <v>60260</v>
      </c>
      <c r="D39" s="209">
        <v>-98</v>
      </c>
      <c r="E39" s="209">
        <v>60358</v>
      </c>
      <c r="F39" s="209">
        <v>263602</v>
      </c>
    </row>
    <row r="40" s="197" customFormat="true" ht="20.1" customHeight="true" spans="1:6">
      <c r="A40" s="207"/>
      <c r="B40" s="210" t="s">
        <v>2304</v>
      </c>
      <c r="C40" s="211">
        <v>0.240478242824761</v>
      </c>
      <c r="D40" s="211">
        <v>-0.00207017469739538</v>
      </c>
      <c r="E40" s="211">
        <v>0.296971635218579</v>
      </c>
      <c r="F40" s="211">
        <v>0.18886168708951</v>
      </c>
    </row>
    <row r="41" s="197" customFormat="true" ht="20.1" customHeight="true" spans="1:6">
      <c r="A41" s="205" t="s">
        <v>2313</v>
      </c>
      <c r="B41" s="208" t="s">
        <v>2301</v>
      </c>
      <c r="C41" s="209">
        <v>10493630</v>
      </c>
      <c r="D41" s="209">
        <v>6730783</v>
      </c>
      <c r="E41" s="209">
        <v>3762847</v>
      </c>
      <c r="F41" s="209">
        <v>25400103</v>
      </c>
    </row>
    <row r="42" s="197" customFormat="true" ht="20.1" customHeight="true" spans="1:6">
      <c r="A42" s="205"/>
      <c r="B42" s="208" t="s">
        <v>2302</v>
      </c>
      <c r="C42" s="209">
        <v>8416311</v>
      </c>
      <c r="D42" s="209">
        <v>5992133</v>
      </c>
      <c r="E42" s="209">
        <v>2424178</v>
      </c>
      <c r="F42" s="209">
        <v>21637256</v>
      </c>
    </row>
    <row r="43" s="197" customFormat="true" ht="20.1" customHeight="true" spans="1:6">
      <c r="A43" s="205"/>
      <c r="B43" s="210" t="s">
        <v>2303</v>
      </c>
      <c r="C43" s="209">
        <v>2077319</v>
      </c>
      <c r="D43" s="209">
        <v>738650</v>
      </c>
      <c r="E43" s="209">
        <v>1338669</v>
      </c>
      <c r="F43" s="209">
        <v>3762847</v>
      </c>
    </row>
    <row r="44" s="197" customFormat="true" ht="20.1" customHeight="true" spans="1:6">
      <c r="A44" s="205"/>
      <c r="B44" s="210" t="s">
        <v>2304</v>
      </c>
      <c r="C44" s="211">
        <v>0.246820608221345</v>
      </c>
      <c r="D44" s="211">
        <v>0.123269960796932</v>
      </c>
      <c r="E44" s="211">
        <v>0.55221563763057</v>
      </c>
      <c r="F44" s="211">
        <v>0.173905924115331</v>
      </c>
    </row>
    <row r="45" s="199" customFormat="true" ht="12.75" customHeight="true" spans="1:6">
      <c r="A45" s="212"/>
      <c r="B45" s="213"/>
      <c r="C45" s="212"/>
      <c r="D45" s="212"/>
      <c r="E45" s="212"/>
      <c r="F45" s="212"/>
    </row>
    <row r="46" s="199" customFormat="true" ht="15.8" spans="1:6">
      <c r="A46" s="212"/>
      <c r="B46" s="213"/>
      <c r="C46" s="212"/>
      <c r="D46" s="212"/>
      <c r="E46" s="212"/>
      <c r="F46" s="212"/>
    </row>
    <row r="47" s="199" customFormat="true" ht="13.5" hidden="true" customHeight="true" spans="1:6">
      <c r="A47" s="212"/>
      <c r="B47" s="210" t="s">
        <v>2314</v>
      </c>
      <c r="C47" s="214">
        <v>19383872.834243</v>
      </c>
      <c r="D47" s="214">
        <v>10163699.910286</v>
      </c>
      <c r="E47" s="214">
        <v>9220172.923957</v>
      </c>
      <c r="F47" s="214">
        <v>72856396.783994</v>
      </c>
    </row>
    <row r="48" s="199" customFormat="true" ht="14.25" hidden="true" customHeight="true" spans="1:6">
      <c r="A48" s="212"/>
      <c r="B48" s="210" t="s">
        <v>2303</v>
      </c>
      <c r="C48" s="214">
        <f t="shared" ref="C48:F48" si="0">C42-C47</f>
        <v>-10967561.834243</v>
      </c>
      <c r="D48" s="214">
        <f t="shared" si="0"/>
        <v>-4171566.910286</v>
      </c>
      <c r="E48" s="214">
        <f t="shared" si="0"/>
        <v>-6795994.923957</v>
      </c>
      <c r="F48" s="214">
        <f t="shared" si="0"/>
        <v>-51219140.783994</v>
      </c>
    </row>
    <row r="49" s="199" customFormat="true" ht="14.25" hidden="true" customHeight="true" spans="1:6">
      <c r="A49" s="212"/>
      <c r="B49" s="210" t="s">
        <v>2304</v>
      </c>
      <c r="C49" s="215">
        <f t="shared" ref="C49:F49" si="1">C48/C47</f>
        <v>-0.565808593980663</v>
      </c>
      <c r="D49" s="215">
        <f t="shared" si="1"/>
        <v>-0.410437827475036</v>
      </c>
      <c r="E49" s="215">
        <f t="shared" si="1"/>
        <v>-0.737078900797923</v>
      </c>
      <c r="F49" s="215">
        <f t="shared" si="1"/>
        <v>-0.703015013710456</v>
      </c>
    </row>
    <row r="50" s="199" customFormat="true" ht="15.8" spans="2:2">
      <c r="B50" s="216"/>
    </row>
    <row r="51" s="199" customFormat="true" ht="15.8" spans="2:2">
      <c r="B51" s="216"/>
    </row>
    <row r="52" s="199" customFormat="true" ht="15.8" spans="2:2">
      <c r="B52" s="216"/>
    </row>
    <row r="53" s="199" customFormat="true" ht="15.8" spans="2:2">
      <c r="B53" s="216"/>
    </row>
    <row r="54" s="199" customFormat="true" ht="15.8" spans="2:2">
      <c r="B54" s="216"/>
    </row>
    <row r="55" s="199" customFormat="true" ht="15.8" spans="2:2">
      <c r="B55" s="216"/>
    </row>
    <row r="56" s="199" customFormat="true" ht="15.8" spans="2:2">
      <c r="B56" s="216"/>
    </row>
    <row r="57" s="199" customFormat="true" ht="15.8" spans="2:2">
      <c r="B57" s="216"/>
    </row>
    <row r="58" s="199" customFormat="true" ht="15.8" spans="2:2">
      <c r="B58" s="216"/>
    </row>
    <row r="59" s="199" customFormat="true" ht="15.8" spans="2:2">
      <c r="B59" s="216"/>
    </row>
    <row r="60" s="199" customFormat="true" ht="15.8" spans="2:2">
      <c r="B60" s="216"/>
    </row>
    <row r="61" s="199" customFormat="true" ht="15.8" spans="2:2">
      <c r="B61" s="216"/>
    </row>
    <row r="62" s="199" customFormat="true" ht="15.8" spans="2:2">
      <c r="B62" s="216"/>
    </row>
    <row r="63" s="199" customFormat="true" ht="15.8" spans="2:2">
      <c r="B63" s="216"/>
    </row>
    <row r="64" s="199" customFormat="true" ht="15.8" spans="2:2">
      <c r="B64" s="216"/>
    </row>
    <row r="65" s="199" customFormat="true" ht="15.8" spans="2:2">
      <c r="B65" s="216"/>
    </row>
    <row r="66" s="199" customFormat="true" ht="15.8" spans="2:2">
      <c r="B66" s="216"/>
    </row>
    <row r="67" s="199" customFormat="true" ht="15.8" spans="2:2">
      <c r="B67" s="216"/>
    </row>
    <row r="68" s="199" customFormat="true" ht="15.8" spans="2:2">
      <c r="B68" s="216"/>
    </row>
    <row r="69" s="199" customFormat="true" ht="15.8" spans="2:2">
      <c r="B69" s="216"/>
    </row>
    <row r="70" s="199" customFormat="true" ht="15.8" spans="2:2">
      <c r="B70" s="216"/>
    </row>
    <row r="71" s="199" customFormat="true" ht="15.8" spans="2:2">
      <c r="B71" s="216"/>
    </row>
    <row r="72" s="199" customFormat="true" ht="15.8" spans="2:2">
      <c r="B72" s="216"/>
    </row>
    <row r="73" s="199" customFormat="true" ht="15.8" spans="2:2">
      <c r="B73" s="216"/>
    </row>
    <row r="74" s="199" customFormat="true" ht="15.8" spans="2:2">
      <c r="B74" s="216"/>
    </row>
    <row r="75" s="199" customFormat="true" ht="15.8" spans="2:2">
      <c r="B75" s="216"/>
    </row>
    <row r="76" s="199" customFormat="true" ht="15.8" spans="2:2">
      <c r="B76" s="216"/>
    </row>
    <row r="77" s="199" customFormat="true" ht="15.8" spans="2:2">
      <c r="B77" s="216"/>
    </row>
    <row r="78" s="199" customFormat="true" ht="15.8" spans="2:2">
      <c r="B78" s="216"/>
    </row>
    <row r="79" s="199" customFormat="true" ht="15.8" spans="2:2">
      <c r="B79" s="216"/>
    </row>
    <row r="80" s="199" customFormat="true" ht="15.8" spans="2:2">
      <c r="B80" s="216"/>
    </row>
    <row r="81" s="199" customFormat="true" ht="15.8" spans="2:2">
      <c r="B81" s="216"/>
    </row>
    <row r="82" s="199" customFormat="true" ht="15.8" spans="2:2">
      <c r="B82" s="216"/>
    </row>
    <row r="83" s="199" customFormat="true" ht="15.8" spans="2:2">
      <c r="B83" s="216"/>
    </row>
    <row r="84" s="199" customFormat="true" ht="15.8" spans="2:2">
      <c r="B84" s="216"/>
    </row>
    <row r="85" s="199" customFormat="true" ht="15.8" spans="2:2">
      <c r="B85" s="216"/>
    </row>
    <row r="86" s="199" customFormat="true" ht="15.8" spans="2:2">
      <c r="B86" s="216"/>
    </row>
    <row r="87" s="199" customFormat="true" ht="15.8" spans="2:2">
      <c r="B87" s="216"/>
    </row>
    <row r="88" s="199" customFormat="true" ht="15.8" spans="2:2">
      <c r="B88" s="216"/>
    </row>
    <row r="89" s="199" customFormat="true" ht="15.8" spans="2:2">
      <c r="B89" s="216"/>
    </row>
    <row r="90" s="199" customFormat="true" ht="15.8" spans="2:2">
      <c r="B90" s="216"/>
    </row>
    <row r="91" s="199" customFormat="true" ht="15.8" spans="2:2">
      <c r="B91" s="216"/>
    </row>
    <row r="92" s="199" customFormat="true" ht="15.8" spans="2:2">
      <c r="B92" s="216"/>
    </row>
    <row r="93" s="199" customFormat="true" ht="15.8" spans="2:2">
      <c r="B93" s="216"/>
    </row>
    <row r="94" s="199" customFormat="true" ht="15.8" spans="2:2">
      <c r="B94" s="216"/>
    </row>
    <row r="95" s="199" customFormat="true" ht="15.8" spans="2:2">
      <c r="B95" s="216"/>
    </row>
    <row r="96" s="199" customFormat="true" ht="15.8" spans="2:2">
      <c r="B96" s="216"/>
    </row>
    <row r="97" s="199" customFormat="true" ht="15.8" spans="2:2">
      <c r="B97" s="216"/>
    </row>
    <row r="98" s="199" customFormat="true" ht="15.8" spans="2:2">
      <c r="B98" s="216"/>
    </row>
    <row r="99" s="199" customFormat="true" ht="15.8" spans="2:2">
      <c r="B99" s="216"/>
    </row>
    <row r="100" s="199" customFormat="true" ht="15.8" spans="2:2">
      <c r="B100" s="216"/>
    </row>
    <row r="101" s="199" customFormat="true" ht="15.8" spans="2:2">
      <c r="B101" s="216"/>
    </row>
    <row r="102" s="199" customFormat="true" ht="15.8" spans="2:2">
      <c r="B102" s="216"/>
    </row>
    <row r="103" s="199" customFormat="true" ht="15.8" spans="2:2">
      <c r="B103" s="216"/>
    </row>
    <row r="104" s="199" customFormat="true" ht="15.8" spans="2:2">
      <c r="B104" s="216"/>
    </row>
    <row r="105" s="199" customFormat="true" ht="15.8" spans="2:2">
      <c r="B105" s="216"/>
    </row>
    <row r="106" s="199" customFormat="true" ht="15.8" spans="2:2">
      <c r="B106" s="216"/>
    </row>
    <row r="107" s="199" customFormat="true" ht="15.8" spans="2:2">
      <c r="B107" s="216"/>
    </row>
    <row r="108" s="199" customFormat="true" ht="15.8" spans="2:2">
      <c r="B108" s="216"/>
    </row>
    <row r="109" s="199" customFormat="true" ht="15.8" spans="2:2">
      <c r="B109" s="216"/>
    </row>
    <row r="110" s="199" customFormat="true" ht="15.8" spans="2:2">
      <c r="B110" s="216"/>
    </row>
    <row r="111" s="199" customFormat="true" ht="15.8" spans="2:2">
      <c r="B111" s="216"/>
    </row>
    <row r="112" s="199" customFormat="true" ht="15.8" spans="2:2">
      <c r="B112" s="216"/>
    </row>
    <row r="113" s="199" customFormat="true" ht="15.8" spans="2:2">
      <c r="B113" s="216"/>
    </row>
    <row r="114" s="199" customFormat="true" ht="15.8" spans="2:2">
      <c r="B114" s="216"/>
    </row>
    <row r="115" s="199" customFormat="true" ht="15.8" spans="2:2">
      <c r="B115" s="216"/>
    </row>
    <row r="116" s="199" customFormat="true" ht="15.8" spans="2:2">
      <c r="B116" s="216"/>
    </row>
    <row r="117" s="199" customFormat="true" ht="15.8" spans="2:2">
      <c r="B117" s="216"/>
    </row>
    <row r="118" s="199" customFormat="true" ht="15.8" spans="2:2">
      <c r="B118" s="216"/>
    </row>
    <row r="119" s="199" customFormat="true" ht="15.8" spans="2:2">
      <c r="B119" s="216"/>
    </row>
    <row r="120" s="199" customFormat="true" ht="15.8" spans="2:2">
      <c r="B120" s="216"/>
    </row>
    <row r="121" s="199" customFormat="true" ht="15.8" spans="2:2">
      <c r="B121" s="216"/>
    </row>
    <row r="122" s="199" customFormat="true" ht="15.8" spans="2:2">
      <c r="B122" s="216"/>
    </row>
    <row r="123" s="199" customFormat="true" ht="15.8" spans="2:2">
      <c r="B123" s="216"/>
    </row>
    <row r="124" s="199" customFormat="true" ht="15.8" spans="2:2">
      <c r="B124" s="216"/>
    </row>
    <row r="125" s="199" customFormat="true" ht="15.8" spans="2:2">
      <c r="B125" s="216"/>
    </row>
    <row r="126" s="199" customFormat="true" ht="15.8" spans="2:2">
      <c r="B126" s="216"/>
    </row>
    <row r="127" s="199" customFormat="true" ht="15.8" spans="2:2">
      <c r="B127" s="216"/>
    </row>
    <row r="128" s="199" customFormat="true" ht="15.8" spans="2:2">
      <c r="B128" s="216"/>
    </row>
    <row r="129" s="199" customFormat="true" ht="15.8" spans="2:2">
      <c r="B129" s="216"/>
    </row>
    <row r="130" s="199" customFormat="true" ht="15.8" spans="2:2">
      <c r="B130" s="216"/>
    </row>
    <row r="131" s="199" customFormat="true" ht="15.8" spans="2:2">
      <c r="B131" s="216"/>
    </row>
    <row r="132" s="199" customFormat="true" ht="15.8" spans="2:2">
      <c r="B132" s="216"/>
    </row>
    <row r="133" s="199" customFormat="true" ht="15.8" spans="2:2">
      <c r="B133" s="216"/>
    </row>
    <row r="134" s="199" customFormat="true" ht="15.8" spans="2:2">
      <c r="B134" s="216"/>
    </row>
    <row r="135" s="199" customFormat="true" ht="15.8" spans="2:2">
      <c r="B135" s="216"/>
    </row>
    <row r="136" s="199" customFormat="true" ht="15.8" spans="2:2">
      <c r="B136" s="216"/>
    </row>
    <row r="137" s="199" customFormat="true" ht="15.8" spans="2:2">
      <c r="B137" s="216"/>
    </row>
    <row r="138" s="199" customFormat="true" ht="15.8" spans="2:2">
      <c r="B138" s="216"/>
    </row>
    <row r="139" s="199" customFormat="true" ht="15.8" spans="2:2">
      <c r="B139" s="216"/>
    </row>
    <row r="140" s="199" customFormat="true" ht="15.8" spans="2:2">
      <c r="B140" s="216"/>
    </row>
    <row r="141" s="199" customFormat="true" ht="15.8" spans="2:2">
      <c r="B141" s="216"/>
    </row>
    <row r="142" s="199" customFormat="true" ht="15.8" spans="2:2">
      <c r="B142" s="216"/>
    </row>
    <row r="143" s="199" customFormat="true" ht="15.8" spans="2:2">
      <c r="B143" s="216"/>
    </row>
    <row r="144" s="199" customFormat="true" ht="15.8" spans="2:2">
      <c r="B144" s="216"/>
    </row>
    <row r="145" s="199" customFormat="true" ht="15.8" spans="2:2">
      <c r="B145" s="216"/>
    </row>
    <row r="146" s="199" customFormat="true" ht="15.8" spans="2:2">
      <c r="B146" s="216"/>
    </row>
    <row r="147" s="199" customFormat="true" ht="15.8" spans="2:2">
      <c r="B147" s="216"/>
    </row>
    <row r="148" s="199" customFormat="true" ht="15.8" spans="2:2">
      <c r="B148" s="216"/>
    </row>
    <row r="149" s="199" customFormat="true" ht="15.8" spans="2:2">
      <c r="B149" s="216"/>
    </row>
    <row r="150" s="199" customFormat="true" ht="15.8" spans="2:2">
      <c r="B150" s="216"/>
    </row>
    <row r="151" s="199" customFormat="true" ht="15.8" spans="2:2">
      <c r="B151" s="216"/>
    </row>
    <row r="152" s="199" customFormat="true" ht="15.8" spans="2:2">
      <c r="B152" s="216"/>
    </row>
    <row r="153" s="199" customFormat="true" ht="15.8" spans="2:2">
      <c r="B153" s="216"/>
    </row>
    <row r="154" s="199" customFormat="true" ht="15.8" spans="2:2">
      <c r="B154" s="216"/>
    </row>
    <row r="155" s="199" customFormat="true" ht="15.8" spans="2:2">
      <c r="B155" s="216"/>
    </row>
    <row r="156" s="199" customFormat="true" ht="15.8" spans="2:2">
      <c r="B156" s="216"/>
    </row>
    <row r="157" s="199" customFormat="true" ht="15.8" spans="2:2">
      <c r="B157" s="216"/>
    </row>
    <row r="158" s="199" customFormat="true" ht="15.8" spans="2:2">
      <c r="B158" s="216"/>
    </row>
    <row r="159" s="199" customFormat="true" ht="15.8" spans="2:2">
      <c r="B159" s="216"/>
    </row>
    <row r="160" s="199" customFormat="true" ht="15.8" spans="2:2">
      <c r="B160" s="216"/>
    </row>
    <row r="161" s="199" customFormat="true" ht="15.8" spans="2:2">
      <c r="B161" s="216"/>
    </row>
    <row r="162" s="199" customFormat="true" ht="15.8" spans="2:2">
      <c r="B162" s="216"/>
    </row>
    <row r="163" s="199" customFormat="true" ht="15.8" spans="2:2">
      <c r="B163" s="216"/>
    </row>
    <row r="164" s="199" customFormat="true" ht="15.8" spans="2:2">
      <c r="B164" s="216"/>
    </row>
    <row r="165" s="199" customFormat="true" ht="15.8" spans="2:2">
      <c r="B165" s="216"/>
    </row>
    <row r="166" s="199" customFormat="true" ht="15.8" spans="2:2">
      <c r="B166" s="216"/>
    </row>
    <row r="167" s="199" customFormat="true" ht="15.8" spans="2:2">
      <c r="B167" s="216"/>
    </row>
    <row r="168" s="199" customFormat="true" ht="15.8" spans="2:2">
      <c r="B168" s="216"/>
    </row>
    <row r="169" s="199" customFormat="true" ht="15.8" spans="2:2">
      <c r="B169" s="216"/>
    </row>
    <row r="170" s="199" customFormat="true" ht="15.8" spans="2:2">
      <c r="B170" s="216"/>
    </row>
    <row r="171" s="199" customFormat="true" ht="15.8" spans="2:2">
      <c r="B171" s="216"/>
    </row>
    <row r="172" s="199" customFormat="true" ht="15.8" spans="2:2">
      <c r="B172" s="216"/>
    </row>
    <row r="173" s="199" customFormat="true" ht="15.8" spans="2:2">
      <c r="B173" s="216"/>
    </row>
    <row r="174" s="199" customFormat="true" ht="15.8" spans="2:2">
      <c r="B174" s="216"/>
    </row>
    <row r="175" s="199" customFormat="true" ht="15.8" spans="2:2">
      <c r="B175" s="216"/>
    </row>
    <row r="176" s="199" customFormat="true" ht="15.8" spans="2:2">
      <c r="B176" s="216"/>
    </row>
    <row r="177" s="199" customFormat="true" ht="15.8" spans="2:2">
      <c r="B177" s="216"/>
    </row>
    <row r="178" s="199" customFormat="true" ht="15.8" spans="2:2">
      <c r="B178" s="216"/>
    </row>
    <row r="179" s="199" customFormat="true" ht="15.8" spans="2:2">
      <c r="B179" s="216"/>
    </row>
    <row r="180" s="199" customFormat="true" ht="15.8" spans="2:2">
      <c r="B180" s="216"/>
    </row>
    <row r="181" s="199" customFormat="true" ht="15.8" spans="2:2">
      <c r="B181" s="216"/>
    </row>
    <row r="182" s="199" customFormat="true" ht="15.8" spans="2:2">
      <c r="B182" s="216"/>
    </row>
    <row r="183" s="199" customFormat="true" ht="15.8" spans="2:2">
      <c r="B183" s="216"/>
    </row>
    <row r="184" s="199" customFormat="true" ht="15.8" spans="2:2">
      <c r="B184" s="216"/>
    </row>
    <row r="185" s="199" customFormat="true" ht="15.8" spans="2:2">
      <c r="B185" s="216"/>
    </row>
    <row r="186" s="199" customFormat="true" ht="15.8" spans="2:2">
      <c r="B186" s="216"/>
    </row>
    <row r="187" s="199" customFormat="true" ht="15.8" spans="2:2">
      <c r="B187" s="216"/>
    </row>
    <row r="188" s="199" customFormat="true" ht="15.8" spans="2:2">
      <c r="B188" s="216"/>
    </row>
    <row r="189" s="199" customFormat="true" ht="15.8" spans="2:2">
      <c r="B189" s="216"/>
    </row>
    <row r="190" s="199" customFormat="true" ht="15.8" spans="2:2">
      <c r="B190" s="216"/>
    </row>
    <row r="191" s="199" customFormat="true" ht="15.8" spans="2:2">
      <c r="B191" s="216"/>
    </row>
    <row r="192" s="199" customFormat="true" ht="15.8" spans="2:2">
      <c r="B192" s="216"/>
    </row>
    <row r="193" s="199" customFormat="true" ht="15.8" spans="2:2">
      <c r="B193" s="216"/>
    </row>
    <row r="194" s="199" customFormat="true" ht="15.8" spans="2:2">
      <c r="B194" s="216"/>
    </row>
    <row r="195" s="199" customFormat="true" ht="15.8" spans="2:2">
      <c r="B195" s="216"/>
    </row>
    <row r="196" s="199" customFormat="true" ht="15.8" spans="2:2">
      <c r="B196" s="216"/>
    </row>
    <row r="197" s="199" customFormat="true" ht="15.8" spans="2:2">
      <c r="B197" s="216"/>
    </row>
    <row r="198" s="199" customFormat="true" ht="15.8" spans="2:2">
      <c r="B198" s="216"/>
    </row>
    <row r="199" s="199" customFormat="true" ht="15.8" spans="2:2">
      <c r="B199" s="216"/>
    </row>
    <row r="200" s="199" customFormat="true" ht="15.8" spans="2:2">
      <c r="B200" s="216"/>
    </row>
    <row r="201" s="199" customFormat="true" ht="15.8" spans="2:2">
      <c r="B201" s="216"/>
    </row>
    <row r="202" s="199" customFormat="true" ht="15.8" spans="2:2">
      <c r="B202" s="216"/>
    </row>
    <row r="203" s="199" customFormat="true" ht="15.8" spans="2:2">
      <c r="B203" s="216"/>
    </row>
    <row r="204" s="199" customFormat="true" ht="15.8" spans="2:2">
      <c r="B204" s="216"/>
    </row>
    <row r="205" s="199" customFormat="true" ht="15.8" spans="2:2">
      <c r="B205" s="216"/>
    </row>
    <row r="206" s="199" customFormat="true" ht="15.8" spans="2:2">
      <c r="B206" s="216"/>
    </row>
    <row r="207" s="199" customFormat="true" ht="15.8" spans="2:2">
      <c r="B207" s="216"/>
    </row>
    <row r="208" s="199" customFormat="true" ht="15.8" spans="2:2">
      <c r="B208" s="216"/>
    </row>
    <row r="209" s="199" customFormat="true" ht="15.8" spans="2:2">
      <c r="B209" s="216"/>
    </row>
    <row r="210" s="199" customFormat="true" ht="15.8" spans="2:2">
      <c r="B210" s="216"/>
    </row>
    <row r="211" s="199" customFormat="true" ht="15.8" spans="2:2">
      <c r="B211" s="216"/>
    </row>
    <row r="212" s="199" customFormat="true" ht="15.8" spans="2:2">
      <c r="B212" s="216"/>
    </row>
    <row r="213" s="199" customFormat="true" ht="15.8" spans="2:2">
      <c r="B213" s="216"/>
    </row>
    <row r="214" s="199" customFormat="true" ht="15.8" spans="2:2">
      <c r="B214" s="216"/>
    </row>
    <row r="215" s="199" customFormat="true" ht="15.8" spans="2:2">
      <c r="B215" s="216"/>
    </row>
    <row r="216" s="199" customFormat="true" ht="15.8" spans="2:2">
      <c r="B216" s="216"/>
    </row>
    <row r="217" s="199" customFormat="true" ht="15.8" spans="2:2">
      <c r="B217" s="216"/>
    </row>
    <row r="218" s="199" customFormat="true" ht="15.8" spans="2:2">
      <c r="B218" s="216"/>
    </row>
    <row r="219" s="199" customFormat="true" ht="15.8" spans="2:2">
      <c r="B219" s="216"/>
    </row>
    <row r="220" s="199" customFormat="true" ht="15.8" spans="2:2">
      <c r="B220" s="216"/>
    </row>
    <row r="221" s="199" customFormat="true" ht="15.8" spans="2:2">
      <c r="B221" s="216"/>
    </row>
    <row r="222" s="199" customFormat="true" ht="15.8" spans="2:2">
      <c r="B222" s="216"/>
    </row>
    <row r="223" s="199" customFormat="true" ht="15.8" spans="2:2">
      <c r="B223" s="216"/>
    </row>
    <row r="224" s="199" customFormat="true" ht="15.8" spans="2:2">
      <c r="B224" s="216"/>
    </row>
    <row r="225" s="199" customFormat="true" ht="15.8" spans="2:2">
      <c r="B225" s="216"/>
    </row>
    <row r="226" s="199" customFormat="true" ht="15.8" spans="2:2">
      <c r="B226" s="216"/>
    </row>
    <row r="227" s="199" customFormat="true" ht="15.8" spans="2:2">
      <c r="B227" s="216"/>
    </row>
    <row r="228" s="199" customFormat="true" ht="15.8" spans="2:2">
      <c r="B228" s="216"/>
    </row>
    <row r="229" s="199" customFormat="true" ht="15.8" spans="2:2">
      <c r="B229" s="216"/>
    </row>
    <row r="230" s="199" customFormat="true" ht="15.8" spans="2:2">
      <c r="B230" s="216"/>
    </row>
    <row r="231" s="199" customFormat="true" ht="15.8" spans="2:2">
      <c r="B231" s="216"/>
    </row>
    <row r="232" s="199" customFormat="true" ht="15.8" spans="2:2">
      <c r="B232" s="216"/>
    </row>
    <row r="233" s="199" customFormat="true" ht="15.8" spans="2:2">
      <c r="B233" s="216"/>
    </row>
    <row r="234" s="199" customFormat="true" ht="15.8" spans="2:2">
      <c r="B234" s="216"/>
    </row>
    <row r="235" s="199" customFormat="true" ht="15.8" spans="2:2">
      <c r="B235" s="216"/>
    </row>
    <row r="236" s="199" customFormat="true" ht="15.8" spans="2:2">
      <c r="B236" s="216"/>
    </row>
    <row r="237" s="199" customFormat="true" ht="15.8" spans="2:2">
      <c r="B237" s="216"/>
    </row>
    <row r="238" s="199" customFormat="true" ht="15.8" spans="2:2">
      <c r="B238" s="216"/>
    </row>
    <row r="239" s="199" customFormat="true" ht="15.8" spans="2:2">
      <c r="B239" s="216"/>
    </row>
    <row r="240" s="199" customFormat="true" ht="15.8" spans="2:2">
      <c r="B240" s="216"/>
    </row>
    <row r="241" s="199" customFormat="true" ht="15.8" spans="2:2">
      <c r="B241" s="216"/>
    </row>
    <row r="242" s="199" customFormat="true" ht="15.8" spans="2:2">
      <c r="B242" s="216"/>
    </row>
    <row r="243" s="199" customFormat="true" ht="15.8" spans="2:2">
      <c r="B243" s="216"/>
    </row>
    <row r="244" s="199" customFormat="true" ht="15.8" spans="2:2">
      <c r="B244" s="216"/>
    </row>
    <row r="245" s="199" customFormat="true" ht="15.8" spans="2:2">
      <c r="B245" s="216"/>
    </row>
    <row r="246" s="199" customFormat="true" ht="15.8" spans="2:2">
      <c r="B246" s="216"/>
    </row>
    <row r="247" s="199" customFormat="true" ht="15.8" spans="2:2">
      <c r="B247" s="216"/>
    </row>
    <row r="248" s="199" customFormat="true" ht="15.8" spans="2:2">
      <c r="B248" s="216"/>
    </row>
    <row r="249" s="199" customFormat="true" ht="15.8" spans="2:2">
      <c r="B249" s="216"/>
    </row>
    <row r="250" s="199" customFormat="true" ht="15.8" spans="2:2">
      <c r="B250" s="216"/>
    </row>
    <row r="251" s="199" customFormat="true" ht="15.8" spans="2:2">
      <c r="B251" s="216"/>
    </row>
    <row r="252" s="199" customFormat="true" ht="15.8" spans="2:2">
      <c r="B252" s="216"/>
    </row>
    <row r="253" s="199" customFormat="true" ht="15.8" spans="2:2">
      <c r="B253" s="216"/>
    </row>
    <row r="254" s="199" customFormat="true" ht="15.8" spans="2:2">
      <c r="B254" s="216"/>
    </row>
    <row r="255" s="199" customFormat="true" ht="15.8" spans="2:2">
      <c r="B255" s="216"/>
    </row>
    <row r="256" s="199" customFormat="true" ht="15.8" spans="2:2">
      <c r="B256" s="216"/>
    </row>
    <row r="257" s="199" customFormat="true" ht="15.8" spans="2:2">
      <c r="B257" s="216"/>
    </row>
    <row r="258" s="199" customFormat="true" ht="15.8" spans="2:2">
      <c r="B258" s="216"/>
    </row>
    <row r="259" s="199" customFormat="true" ht="15.8" spans="2:2">
      <c r="B259" s="216"/>
    </row>
    <row r="260" s="199" customFormat="true" ht="15.8" spans="2:2">
      <c r="B260" s="216"/>
    </row>
    <row r="261" s="199" customFormat="true" ht="15.8" spans="2:2">
      <c r="B261" s="216"/>
    </row>
    <row r="262" s="199" customFormat="true" ht="15.8" spans="2:2">
      <c r="B262" s="216"/>
    </row>
    <row r="263" s="199" customFormat="true" ht="15.8" spans="2:2">
      <c r="B263" s="216"/>
    </row>
    <row r="264" s="199" customFormat="true" ht="15.8" spans="2:2">
      <c r="B264" s="216"/>
    </row>
    <row r="265" s="199" customFormat="true" ht="15.8" spans="2:2">
      <c r="B265" s="216"/>
    </row>
    <row r="266" s="199" customFormat="true" ht="15.8" spans="2:2">
      <c r="B266" s="216"/>
    </row>
    <row r="267" s="199" customFormat="true" ht="15.8" spans="2:2">
      <c r="B267" s="216"/>
    </row>
    <row r="268" s="199" customFormat="true" ht="15.8" spans="2:2">
      <c r="B268" s="216"/>
    </row>
    <row r="269" s="199" customFormat="true" ht="15.8" spans="2:2">
      <c r="B269" s="216"/>
    </row>
    <row r="270" s="199" customFormat="true" ht="15.8" spans="2:2">
      <c r="B270" s="216"/>
    </row>
    <row r="271" s="199" customFormat="true" ht="15.8" spans="2:2">
      <c r="B271" s="216"/>
    </row>
    <row r="272" s="199" customFormat="true" ht="15.8" spans="2:2">
      <c r="B272" s="216"/>
    </row>
    <row r="273" s="199" customFormat="true" ht="15.8" spans="2:2">
      <c r="B273" s="216"/>
    </row>
    <row r="274" s="199" customFormat="true" ht="15.8" spans="2:2">
      <c r="B274" s="216"/>
    </row>
    <row r="275" s="199" customFormat="true" ht="15.8" spans="2:2">
      <c r="B275" s="216"/>
    </row>
    <row r="276" s="199" customFormat="true" ht="15.8" spans="2:2">
      <c r="B276" s="216"/>
    </row>
    <row r="277" s="199" customFormat="true" ht="15.8" spans="2:2">
      <c r="B277" s="216"/>
    </row>
    <row r="278" s="199" customFormat="true" ht="15.8" spans="2:2">
      <c r="B278" s="216"/>
    </row>
    <row r="279" s="199" customFormat="true" ht="15.8" spans="2:2">
      <c r="B279" s="216"/>
    </row>
    <row r="280" s="199" customFormat="true" ht="15.8" spans="2:2">
      <c r="B280" s="216"/>
    </row>
    <row r="281" s="199" customFormat="true" ht="15.8" spans="2:2">
      <c r="B281" s="216"/>
    </row>
    <row r="282" s="199" customFormat="true" ht="15.8" spans="2:2">
      <c r="B282" s="216"/>
    </row>
    <row r="283" s="199" customFormat="true" ht="15.8" spans="2:2">
      <c r="B283" s="216"/>
    </row>
    <row r="284" s="199" customFormat="true" ht="15.8" spans="2:2">
      <c r="B284" s="216"/>
    </row>
    <row r="285" s="199" customFormat="true" ht="15.8" spans="2:2">
      <c r="B285" s="216"/>
    </row>
    <row r="286" s="199" customFormat="true" ht="15.8" spans="2:2">
      <c r="B286" s="216"/>
    </row>
    <row r="287" s="199" customFormat="true" ht="15.8" spans="2:2">
      <c r="B287" s="216"/>
    </row>
    <row r="288" s="199" customFormat="true" ht="15.8" spans="2:2">
      <c r="B288" s="216"/>
    </row>
    <row r="289" s="199" customFormat="true" ht="15.8" spans="2:2">
      <c r="B289" s="216"/>
    </row>
    <row r="290" s="199" customFormat="true" ht="15.8" spans="2:2">
      <c r="B290" s="216"/>
    </row>
    <row r="291" s="199" customFormat="true" ht="15.8" spans="2:2">
      <c r="B291" s="216"/>
    </row>
    <row r="292" s="199" customFormat="true" ht="15.8" spans="2:2">
      <c r="B292" s="216"/>
    </row>
    <row r="293" s="199" customFormat="true" ht="15.8" spans="2:2">
      <c r="B293" s="216"/>
    </row>
    <row r="294" s="199" customFormat="true" ht="15.8" spans="2:2">
      <c r="B294" s="216"/>
    </row>
    <row r="295" s="199" customFormat="true" ht="15.8" spans="2:2">
      <c r="B295" s="216"/>
    </row>
    <row r="296" s="199" customFormat="true" ht="15.8" spans="2:2">
      <c r="B296" s="216"/>
    </row>
    <row r="297" s="199" customFormat="true" ht="15.8" spans="2:2">
      <c r="B297" s="216"/>
    </row>
    <row r="298" s="199" customFormat="true" ht="15.8" spans="2:2">
      <c r="B298" s="216"/>
    </row>
    <row r="299" s="199" customFormat="true" ht="15.8" spans="2:2">
      <c r="B299" s="216"/>
    </row>
    <row r="300" s="199" customFormat="true" ht="15.8" spans="2:2">
      <c r="B300" s="216"/>
    </row>
    <row r="301" s="199" customFormat="true" ht="15.8" spans="2:2">
      <c r="B301" s="216"/>
    </row>
    <row r="302" s="199" customFormat="true" ht="15.8" spans="2:2">
      <c r="B302" s="216"/>
    </row>
    <row r="303" s="199" customFormat="true" ht="15.8" spans="2:2">
      <c r="B303" s="216"/>
    </row>
    <row r="304" s="199" customFormat="true" ht="15.8" spans="2:2">
      <c r="B304" s="216"/>
    </row>
    <row r="305" s="199" customFormat="true" ht="15.8" spans="2:2">
      <c r="B305" s="216"/>
    </row>
    <row r="306" s="199" customFormat="true" ht="15.8" spans="2:2">
      <c r="B306" s="216"/>
    </row>
    <row r="307" s="199" customFormat="true" ht="15.8" spans="2:2">
      <c r="B307" s="216"/>
    </row>
    <row r="308" s="199" customFormat="true" ht="15.8" spans="2:2">
      <c r="B308" s="216"/>
    </row>
    <row r="309" s="199" customFormat="true" ht="15.8" spans="2:2">
      <c r="B309" s="216"/>
    </row>
    <row r="310" s="199" customFormat="true" ht="15.8" spans="2:2">
      <c r="B310" s="216"/>
    </row>
    <row r="311" s="199" customFormat="true" ht="15.8" spans="2:2">
      <c r="B311" s="216"/>
    </row>
    <row r="312" s="199" customFormat="true" ht="15.8" spans="2:2">
      <c r="B312" s="216"/>
    </row>
    <row r="313" s="199" customFormat="true" ht="15.8" spans="2:2">
      <c r="B313" s="216"/>
    </row>
    <row r="314" s="199" customFormat="true" ht="15.8" spans="2:2">
      <c r="B314" s="216"/>
    </row>
    <row r="315" s="199" customFormat="true" ht="15.8" spans="2:2">
      <c r="B315" s="216"/>
    </row>
    <row r="316" s="199" customFormat="true" ht="15.8" spans="2:2">
      <c r="B316" s="216"/>
    </row>
    <row r="317" s="199" customFormat="true" ht="15.8" spans="2:2">
      <c r="B317" s="216"/>
    </row>
    <row r="318" s="199" customFormat="true" ht="15.8" spans="2:2">
      <c r="B318" s="216"/>
    </row>
    <row r="319" s="199" customFormat="true" ht="15.8" spans="2:2">
      <c r="B319" s="216"/>
    </row>
    <row r="320" s="199" customFormat="true" ht="15.8" spans="2:2">
      <c r="B320" s="216"/>
    </row>
    <row r="321" s="199" customFormat="true" ht="15.8" spans="2:2">
      <c r="B321" s="216"/>
    </row>
    <row r="322" s="199" customFormat="true" ht="15.8" spans="2:2">
      <c r="B322" s="216"/>
    </row>
    <row r="323" s="199" customFormat="true" ht="15.8" spans="2:2">
      <c r="B323" s="216"/>
    </row>
    <row r="324" s="199" customFormat="true" ht="15.8" spans="2:2">
      <c r="B324" s="216"/>
    </row>
    <row r="325" s="199" customFormat="true" ht="15.8" spans="2:2">
      <c r="B325" s="216"/>
    </row>
    <row r="326" s="199" customFormat="true" ht="15.8" spans="2:2">
      <c r="B326" s="216"/>
    </row>
    <row r="327" s="199" customFormat="true" ht="15.8" spans="2:2">
      <c r="B327" s="216"/>
    </row>
    <row r="328" s="199" customFormat="true" ht="15.8" spans="2:2">
      <c r="B328" s="216"/>
    </row>
    <row r="329" s="199" customFormat="true" ht="15.8" spans="2:2">
      <c r="B329" s="216"/>
    </row>
    <row r="330" s="199" customFormat="true" ht="15.8" spans="2:2">
      <c r="B330" s="216"/>
    </row>
    <row r="331" s="199" customFormat="true" ht="15.8" spans="2:2">
      <c r="B331" s="216"/>
    </row>
    <row r="332" s="199" customFormat="true" ht="15.8" spans="2:2">
      <c r="B332" s="216"/>
    </row>
    <row r="333" s="199" customFormat="true" ht="15.8" spans="2:2">
      <c r="B333" s="216"/>
    </row>
    <row r="334" s="199" customFormat="true" ht="15.8" spans="2:2">
      <c r="B334" s="216"/>
    </row>
    <row r="335" s="199" customFormat="true" ht="15.8" spans="2:2">
      <c r="B335" s="216"/>
    </row>
    <row r="336" s="199" customFormat="true" ht="15.8" spans="2:2">
      <c r="B336" s="216"/>
    </row>
    <row r="337" s="199" customFormat="true" ht="15.8" spans="2:2">
      <c r="B337" s="216"/>
    </row>
    <row r="338" s="199" customFormat="true" ht="15.8" spans="2:2">
      <c r="B338" s="216"/>
    </row>
    <row r="339" s="199" customFormat="true" ht="15.8" spans="2:2">
      <c r="B339" s="216"/>
    </row>
    <row r="340" s="199" customFormat="true" ht="15.8" spans="2:2">
      <c r="B340" s="216"/>
    </row>
    <row r="341" s="199" customFormat="true" ht="15.8" spans="2:2">
      <c r="B341" s="216"/>
    </row>
    <row r="342" s="199" customFormat="true" ht="15.8" spans="2:2">
      <c r="B342" s="216"/>
    </row>
    <row r="343" s="199" customFormat="true" ht="15.8" spans="2:2">
      <c r="B343" s="216"/>
    </row>
    <row r="344" s="199" customFormat="true" ht="15.8" spans="2:2">
      <c r="B344" s="216"/>
    </row>
    <row r="345" s="199" customFormat="true" ht="15.8" spans="2:2">
      <c r="B345" s="216"/>
    </row>
    <row r="346" s="199" customFormat="true" ht="15.8" spans="2:2">
      <c r="B346" s="216"/>
    </row>
    <row r="347" s="199" customFormat="true" ht="15.8" spans="2:2">
      <c r="B347" s="216"/>
    </row>
    <row r="348" s="199" customFormat="true" ht="15.8" spans="2:2">
      <c r="B348" s="216"/>
    </row>
    <row r="349" s="199" customFormat="true" ht="15.8" spans="2:2">
      <c r="B349" s="216"/>
    </row>
    <row r="350" s="199" customFormat="true" ht="15.8" spans="2:2">
      <c r="B350" s="216"/>
    </row>
    <row r="351" s="199" customFormat="true" ht="15.8" spans="2:2">
      <c r="B351" s="216"/>
    </row>
    <row r="352" s="199" customFormat="true" ht="15.8" spans="2:2">
      <c r="B352" s="216"/>
    </row>
    <row r="353" s="199" customFormat="true" ht="15.8" spans="2:2">
      <c r="B353" s="216"/>
    </row>
    <row r="354" s="199" customFormat="true" ht="15.8" spans="2:2">
      <c r="B354" s="216"/>
    </row>
    <row r="355" s="199" customFormat="true" ht="15.8" spans="2:2">
      <c r="B355" s="216"/>
    </row>
    <row r="356" s="199" customFormat="true" ht="15.8" spans="2:2">
      <c r="B356" s="216"/>
    </row>
    <row r="357" s="199" customFormat="true" ht="15.8" spans="2:2">
      <c r="B357" s="216"/>
    </row>
    <row r="358" s="199" customFormat="true" ht="15.8" spans="2:2">
      <c r="B358" s="216"/>
    </row>
    <row r="359" s="199" customFormat="true" ht="15.8" spans="2:2">
      <c r="B359" s="216"/>
    </row>
    <row r="360" s="199" customFormat="true" ht="15.8" spans="2:2">
      <c r="B360" s="216"/>
    </row>
    <row r="361" s="199" customFormat="true" ht="15.8" spans="2:2">
      <c r="B361" s="216"/>
    </row>
    <row r="362" s="199" customFormat="true" ht="15.8" spans="2:2">
      <c r="B362" s="216"/>
    </row>
    <row r="363" s="199" customFormat="true" ht="15.8" spans="2:2">
      <c r="B363" s="216"/>
    </row>
    <row r="364" s="199" customFormat="true" ht="15.8" spans="2:2">
      <c r="B364" s="216"/>
    </row>
    <row r="365" s="199" customFormat="true" ht="15.8" spans="2:2">
      <c r="B365" s="216"/>
    </row>
    <row r="366" s="199" customFormat="true" ht="15.8" spans="2:2">
      <c r="B366" s="216"/>
    </row>
    <row r="367" s="199" customFormat="true" ht="15.8" spans="2:2">
      <c r="B367" s="216"/>
    </row>
    <row r="368" s="199" customFormat="true" ht="15.8" spans="2:2">
      <c r="B368" s="216"/>
    </row>
    <row r="369" s="199" customFormat="true" ht="15.8" spans="2:2">
      <c r="B369" s="216"/>
    </row>
    <row r="370" s="199" customFormat="true" ht="15.8" spans="2:2">
      <c r="B370" s="216"/>
    </row>
    <row r="371" s="199" customFormat="true" ht="15.8" spans="2:2">
      <c r="B371" s="216"/>
    </row>
    <row r="372" s="199" customFormat="true" ht="15.8" spans="2:2">
      <c r="B372" s="216"/>
    </row>
    <row r="373" s="199" customFormat="true" ht="15.8" spans="2:2">
      <c r="B373" s="216"/>
    </row>
    <row r="374" s="199" customFormat="true" ht="15.8" spans="2:2">
      <c r="B374" s="216"/>
    </row>
    <row r="375" s="199" customFormat="true" ht="15.8" spans="2:2">
      <c r="B375" s="216"/>
    </row>
    <row r="376" s="199" customFormat="true" ht="15.8" spans="2:2">
      <c r="B376" s="216"/>
    </row>
    <row r="377" s="199" customFormat="true" ht="15.8" spans="2:2">
      <c r="B377" s="216"/>
    </row>
    <row r="378" s="199" customFormat="true" ht="15.8" spans="2:2">
      <c r="B378" s="216"/>
    </row>
    <row r="379" s="199" customFormat="true" ht="15.8" spans="2:2">
      <c r="B379" s="216"/>
    </row>
    <row r="380" s="199" customFormat="true" ht="15.8" spans="2:2">
      <c r="B380" s="216"/>
    </row>
    <row r="381" s="199" customFormat="true" ht="15.8" spans="2:2">
      <c r="B381" s="216"/>
    </row>
    <row r="382" s="199" customFormat="true" ht="15.8" spans="2:2">
      <c r="B382" s="216"/>
    </row>
    <row r="383" s="199" customFormat="true" ht="15.8" spans="2:2">
      <c r="B383" s="216"/>
    </row>
    <row r="384" s="199" customFormat="true" ht="15.8" spans="2:2">
      <c r="B384" s="216"/>
    </row>
    <row r="385" s="199" customFormat="true" ht="15.8" spans="2:2">
      <c r="B385" s="216"/>
    </row>
    <row r="386" s="199" customFormat="true" ht="15.8" spans="2:2">
      <c r="B386" s="216"/>
    </row>
    <row r="387" s="199" customFormat="true" ht="15.8" spans="2:2">
      <c r="B387" s="216"/>
    </row>
    <row r="388" s="199" customFormat="true" ht="15.8" spans="2:2">
      <c r="B388" s="216"/>
    </row>
    <row r="389" s="199" customFormat="true" ht="15.8" spans="2:2">
      <c r="B389" s="216"/>
    </row>
    <row r="390" s="199" customFormat="true" ht="15.8" spans="2:2">
      <c r="B390" s="216"/>
    </row>
    <row r="391" s="199" customFormat="true" ht="15.8" spans="2:2">
      <c r="B391" s="216"/>
    </row>
    <row r="392" s="199" customFormat="true" ht="15.8" spans="2:2">
      <c r="B392" s="216"/>
    </row>
    <row r="393" s="199" customFormat="true" ht="15.8" spans="2:2">
      <c r="B393" s="216"/>
    </row>
    <row r="394" s="199" customFormat="true" ht="15.8" spans="2:2">
      <c r="B394" s="216"/>
    </row>
    <row r="395" s="199" customFormat="true" ht="15.8" spans="2:2">
      <c r="B395" s="216"/>
    </row>
    <row r="396" s="199" customFormat="true" ht="15.8" spans="2:2">
      <c r="B396" s="216"/>
    </row>
    <row r="397" s="199" customFormat="true" ht="15.8" spans="2:2">
      <c r="B397" s="216"/>
    </row>
    <row r="398" s="199" customFormat="true" ht="15.8" spans="2:2">
      <c r="B398" s="216"/>
    </row>
    <row r="399" s="199" customFormat="true" ht="15.8" spans="2:2">
      <c r="B399" s="216"/>
    </row>
    <row r="400" s="199" customFormat="true" ht="15.8" spans="2:2">
      <c r="B400" s="216"/>
    </row>
    <row r="401" s="199" customFormat="true" ht="15.8" spans="2:2">
      <c r="B401" s="216"/>
    </row>
    <row r="402" s="199" customFormat="true" ht="15.8" spans="2:2">
      <c r="B402" s="216"/>
    </row>
    <row r="403" s="199" customFormat="true" ht="15.8" spans="2:2">
      <c r="B403" s="216"/>
    </row>
    <row r="404" s="199" customFormat="true" ht="15.8" spans="2:2">
      <c r="B404" s="216"/>
    </row>
    <row r="405" s="199" customFormat="true" ht="15.8" spans="2:2">
      <c r="B405" s="216"/>
    </row>
    <row r="406" s="199" customFormat="true" ht="15.8" spans="2:2">
      <c r="B406" s="216"/>
    </row>
    <row r="407" s="199" customFormat="true" ht="15.8" spans="2:2">
      <c r="B407" s="216"/>
    </row>
    <row r="408" s="199" customFormat="true" ht="15.8" spans="2:2">
      <c r="B408" s="216"/>
    </row>
    <row r="409" s="199" customFormat="true" ht="15.8" spans="2:2">
      <c r="B409" s="216"/>
    </row>
    <row r="410" s="199" customFormat="true" ht="15.8" spans="2:2">
      <c r="B410" s="216"/>
    </row>
    <row r="411" s="199" customFormat="true" ht="15.8" spans="2:2">
      <c r="B411" s="216"/>
    </row>
    <row r="412" s="199" customFormat="true" ht="15.8" spans="2:2">
      <c r="B412" s="216"/>
    </row>
    <row r="413" s="199" customFormat="true" ht="15.8" spans="2:2">
      <c r="B413" s="216"/>
    </row>
    <row r="414" s="199" customFormat="true" ht="15.8" spans="2:2">
      <c r="B414" s="216"/>
    </row>
    <row r="415" s="199" customFormat="true" ht="15.8" spans="2:2">
      <c r="B415" s="216"/>
    </row>
    <row r="416" s="199" customFormat="true" ht="15.8" spans="2:2">
      <c r="B416" s="216"/>
    </row>
    <row r="417" s="199" customFormat="true" ht="15.8" spans="2:2">
      <c r="B417" s="216"/>
    </row>
    <row r="418" s="199" customFormat="true" ht="15.8" spans="2:2">
      <c r="B418" s="216"/>
    </row>
    <row r="419" s="199" customFormat="true" ht="15.8" spans="2:2">
      <c r="B419" s="216"/>
    </row>
    <row r="420" s="199" customFormat="true" ht="15.8" spans="2:2">
      <c r="B420" s="216"/>
    </row>
    <row r="421" s="199" customFormat="true" ht="15.8" spans="2:2">
      <c r="B421" s="216"/>
    </row>
    <row r="422" s="199" customFormat="true" ht="15.8" spans="2:2">
      <c r="B422" s="216"/>
    </row>
    <row r="423" s="199" customFormat="true" ht="15.8" spans="2:2">
      <c r="B423" s="216"/>
    </row>
    <row r="424" s="199" customFormat="true" ht="15.8" spans="2:2">
      <c r="B424" s="216"/>
    </row>
    <row r="425" s="199" customFormat="true" ht="15.8" spans="2:2">
      <c r="B425" s="216"/>
    </row>
    <row r="426" s="199" customFormat="true" ht="15.8" spans="2:2">
      <c r="B426" s="216"/>
    </row>
    <row r="427" s="199" customFormat="true" ht="15.8" spans="2:2">
      <c r="B427" s="216"/>
    </row>
    <row r="428" s="199" customFormat="true" ht="15.8" spans="2:2">
      <c r="B428" s="216"/>
    </row>
    <row r="429" s="199" customFormat="true" ht="15.8" spans="2:2">
      <c r="B429" s="216"/>
    </row>
    <row r="430" s="199" customFormat="true" ht="15.8" spans="2:2">
      <c r="B430" s="216"/>
    </row>
    <row r="431" s="199" customFormat="true" ht="15.8" spans="2:2">
      <c r="B431" s="216"/>
    </row>
    <row r="432" s="199" customFormat="true" ht="15.8" spans="2:2">
      <c r="B432" s="216"/>
    </row>
    <row r="433" s="199" customFormat="true" ht="15.8" spans="2:2">
      <c r="B433" s="216"/>
    </row>
    <row r="434" s="199" customFormat="true" ht="15.8" spans="2:2">
      <c r="B434" s="216"/>
    </row>
    <row r="435" s="199" customFormat="true" ht="15.8" spans="2:2">
      <c r="B435" s="216"/>
    </row>
    <row r="436" s="199" customFormat="true" ht="15.8" spans="2:2">
      <c r="B436" s="216"/>
    </row>
    <row r="437" s="199" customFormat="true" ht="15.8" spans="2:2">
      <c r="B437" s="216"/>
    </row>
    <row r="438" s="199" customFormat="true" ht="15.8" spans="2:2">
      <c r="B438" s="216"/>
    </row>
    <row r="439" s="199" customFormat="true" ht="15.8" spans="2:2">
      <c r="B439" s="216"/>
    </row>
    <row r="440" s="199" customFormat="true" ht="15.8" spans="2:2">
      <c r="B440" s="216"/>
    </row>
    <row r="441" s="199" customFormat="true" ht="15.8" spans="2:2">
      <c r="B441" s="216"/>
    </row>
    <row r="442" s="199" customFormat="true" ht="15.8" spans="2:2">
      <c r="B442" s="216"/>
    </row>
    <row r="443" s="199" customFormat="true" ht="15.8" spans="2:2">
      <c r="B443" s="216"/>
    </row>
    <row r="444" s="199" customFormat="true" ht="15.8" spans="2:2">
      <c r="B444" s="216"/>
    </row>
    <row r="445" s="199" customFormat="true" ht="15.8" spans="2:2">
      <c r="B445" s="216"/>
    </row>
    <row r="446" s="199" customFormat="true" ht="15.8" spans="2:2">
      <c r="B446" s="216"/>
    </row>
    <row r="447" s="199" customFormat="true" ht="15.8" spans="2:2">
      <c r="B447" s="216"/>
    </row>
    <row r="448" s="199" customFormat="true" ht="15.8" spans="2:2">
      <c r="B448" s="216"/>
    </row>
    <row r="449" s="199" customFormat="true" ht="15.8" spans="2:2">
      <c r="B449" s="216"/>
    </row>
    <row r="450" s="199" customFormat="true" ht="15.8" spans="2:2">
      <c r="B450" s="216"/>
    </row>
    <row r="451" s="199" customFormat="true" ht="15.8" spans="2:2">
      <c r="B451" s="216"/>
    </row>
    <row r="452" s="199" customFormat="true" ht="15.8" spans="2:2">
      <c r="B452" s="216"/>
    </row>
    <row r="453" s="199" customFormat="true" ht="15.8" spans="2:2">
      <c r="B453" s="216"/>
    </row>
    <row r="454" s="199" customFormat="true" ht="15.8" spans="2:2">
      <c r="B454" s="216"/>
    </row>
    <row r="455" s="199" customFormat="true" ht="15.8" spans="2:2">
      <c r="B455" s="216"/>
    </row>
    <row r="456" s="199" customFormat="true" ht="15.8" spans="2:2">
      <c r="B456" s="216"/>
    </row>
    <row r="457" s="199" customFormat="true" ht="15.8" spans="2:2">
      <c r="B457" s="216"/>
    </row>
    <row r="458" s="199" customFormat="true" ht="15.8" spans="2:2">
      <c r="B458" s="216"/>
    </row>
    <row r="459" s="199" customFormat="true" ht="15.8" spans="2:2">
      <c r="B459" s="216"/>
    </row>
    <row r="460" s="199" customFormat="true" ht="15.8" spans="2:2">
      <c r="B460" s="216"/>
    </row>
    <row r="461" s="199" customFormat="true" ht="15.8" spans="2:2">
      <c r="B461" s="216"/>
    </row>
    <row r="462" s="199" customFormat="true" ht="15.8" spans="2:2">
      <c r="B462" s="216"/>
    </row>
    <row r="463" s="199" customFormat="true" ht="15.8" spans="2:2">
      <c r="B463" s="216"/>
    </row>
    <row r="464" s="199" customFormat="true" ht="15.8" spans="2:2">
      <c r="B464" s="216"/>
    </row>
    <row r="465" s="199" customFormat="true" ht="15.8" spans="2:2">
      <c r="B465" s="216"/>
    </row>
    <row r="466" s="199" customFormat="true" ht="15.8" spans="2:2">
      <c r="B466" s="216"/>
    </row>
    <row r="467" s="199" customFormat="true" ht="15.8" spans="2:2">
      <c r="B467" s="216"/>
    </row>
    <row r="468" s="199" customFormat="true" ht="15.8" spans="2:2">
      <c r="B468" s="216"/>
    </row>
    <row r="469" s="199" customFormat="true" ht="15.8" spans="2:2">
      <c r="B469" s="216"/>
    </row>
    <row r="470" s="199" customFormat="true" ht="15.8" spans="2:2">
      <c r="B470" s="216"/>
    </row>
    <row r="471" s="199" customFormat="true" ht="15.8" spans="2:2">
      <c r="B471" s="216"/>
    </row>
    <row r="472" s="199" customFormat="true" ht="15.8" spans="2:2">
      <c r="B472" s="216"/>
    </row>
    <row r="473" s="199" customFormat="true" ht="15.8" spans="2:2">
      <c r="B473" s="216"/>
    </row>
    <row r="474" s="199" customFormat="true" ht="15.8" spans="2:2">
      <c r="B474" s="216"/>
    </row>
    <row r="475" s="199" customFormat="true" ht="15.8" spans="2:2">
      <c r="B475" s="216"/>
    </row>
    <row r="476" s="199" customFormat="true" ht="15.8" spans="2:2">
      <c r="B476" s="216"/>
    </row>
    <row r="477" s="199" customFormat="true" ht="15.8" spans="2:2">
      <c r="B477" s="216"/>
    </row>
    <row r="478" s="199" customFormat="true" ht="15.8" spans="2:2">
      <c r="B478" s="216"/>
    </row>
    <row r="479" s="199" customFormat="true" ht="15.8" spans="2:2">
      <c r="B479" s="216"/>
    </row>
    <row r="480" s="199" customFormat="true" ht="15.8" spans="2:2">
      <c r="B480" s="216"/>
    </row>
    <row r="481" s="199" customFormat="true" ht="15.8" spans="2:2">
      <c r="B481" s="216"/>
    </row>
    <row r="482" s="199" customFormat="true" ht="15.8" spans="2:2">
      <c r="B482" s="216"/>
    </row>
    <row r="483" s="199" customFormat="true" ht="15.8" spans="2:2">
      <c r="B483" s="216"/>
    </row>
    <row r="484" s="199" customFormat="true" ht="15.8" spans="2:2">
      <c r="B484" s="216"/>
    </row>
    <row r="485" s="199" customFormat="true" ht="15.8" spans="2:2">
      <c r="B485" s="216"/>
    </row>
    <row r="486" s="199" customFormat="true" ht="15.8" spans="2:2">
      <c r="B486" s="216"/>
    </row>
    <row r="487" s="199" customFormat="true" ht="15.8" spans="2:2">
      <c r="B487" s="216"/>
    </row>
    <row r="488" s="199" customFormat="true" ht="15.8" spans="2:2">
      <c r="B488" s="216"/>
    </row>
    <row r="489" s="199" customFormat="true" ht="15.8" spans="2:2">
      <c r="B489" s="216"/>
    </row>
    <row r="490" s="199" customFormat="true" ht="15.8" spans="2:2">
      <c r="B490" s="216"/>
    </row>
    <row r="491" s="199" customFormat="true" ht="15.8" spans="2:2">
      <c r="B491" s="216"/>
    </row>
    <row r="492" s="199" customFormat="true" ht="15.8" spans="2:2">
      <c r="B492" s="216"/>
    </row>
    <row r="493" s="199" customFormat="true" ht="15.8" spans="2:2">
      <c r="B493" s="216"/>
    </row>
    <row r="494" s="199" customFormat="true" ht="15.8" spans="2:2">
      <c r="B494" s="216"/>
    </row>
    <row r="495" s="199" customFormat="true" ht="15.8" spans="2:2">
      <c r="B495" s="216"/>
    </row>
    <row r="496" s="199" customFormat="true" ht="15.8" spans="2:2">
      <c r="B496" s="216"/>
    </row>
    <row r="497" s="199" customFormat="true" ht="15.8" spans="2:2">
      <c r="B497" s="216"/>
    </row>
    <row r="498" s="199" customFormat="true" ht="15.8" spans="2:2">
      <c r="B498" s="216"/>
    </row>
    <row r="499" s="199" customFormat="true" ht="15.8" spans="2:2">
      <c r="B499" s="216"/>
    </row>
    <row r="500" s="199" customFormat="true" ht="15.8" spans="2:2">
      <c r="B500" s="216"/>
    </row>
    <row r="501" s="199" customFormat="true" ht="15.8" spans="2:2">
      <c r="B501" s="216"/>
    </row>
    <row r="502" s="199" customFormat="true" ht="15.8" spans="2:2">
      <c r="B502" s="216"/>
    </row>
    <row r="503" s="199" customFormat="true" ht="15.8" spans="2:2">
      <c r="B503" s="216"/>
    </row>
    <row r="504" s="199" customFormat="true" ht="15.8" spans="2:2">
      <c r="B504" s="216"/>
    </row>
    <row r="505" s="199" customFormat="true" ht="15.8" spans="2:2">
      <c r="B505" s="216"/>
    </row>
    <row r="506" s="199" customFormat="true" ht="15.8" spans="2:2">
      <c r="B506" s="216"/>
    </row>
    <row r="507" s="199" customFormat="true" ht="15.8" spans="2:2">
      <c r="B507" s="216"/>
    </row>
    <row r="508" s="199" customFormat="true" ht="15.8" spans="2:2">
      <c r="B508" s="216"/>
    </row>
    <row r="509" s="199" customFormat="true" ht="15.8" spans="2:2">
      <c r="B509" s="216"/>
    </row>
    <row r="510" s="199" customFormat="true" ht="15.8" spans="2:2">
      <c r="B510" s="216"/>
    </row>
    <row r="511" s="199" customFormat="true" ht="15.8" spans="2:2">
      <c r="B511" s="216"/>
    </row>
    <row r="512" s="199" customFormat="true" ht="15.8" spans="2:2">
      <c r="B512" s="216"/>
    </row>
    <row r="513" s="199" customFormat="true" ht="15.8" spans="2:2">
      <c r="B513" s="216"/>
    </row>
    <row r="514" s="199" customFormat="true" ht="15.8" spans="2:2">
      <c r="B514" s="216"/>
    </row>
    <row r="515" s="199" customFormat="true" ht="15.8" spans="2:2">
      <c r="B515" s="216"/>
    </row>
    <row r="516" s="199" customFormat="true" ht="15.8" spans="2:2">
      <c r="B516" s="216"/>
    </row>
    <row r="517" s="199" customFormat="true" ht="15.8" spans="2:2">
      <c r="B517" s="216"/>
    </row>
    <row r="518" s="199" customFormat="true" ht="15.8" spans="2:2">
      <c r="B518" s="216"/>
    </row>
    <row r="519" s="199" customFormat="true" ht="15.8" spans="2:2">
      <c r="B519" s="216"/>
    </row>
    <row r="520" s="199" customFormat="true" ht="15.8" spans="2:2">
      <c r="B520" s="216"/>
    </row>
    <row r="521" s="199" customFormat="true" ht="15.8" spans="2:2">
      <c r="B521" s="216"/>
    </row>
    <row r="522" s="199" customFormat="true" ht="15.8" spans="2:2">
      <c r="B522" s="216"/>
    </row>
    <row r="523" s="199" customFormat="true" ht="15.8" spans="2:2">
      <c r="B523" s="216"/>
    </row>
    <row r="524" s="199" customFormat="true" ht="15.8" spans="2:2">
      <c r="B524" s="216"/>
    </row>
    <row r="525" s="199" customFormat="true" ht="15.8" spans="2:2">
      <c r="B525" s="216"/>
    </row>
    <row r="526" s="199" customFormat="true" ht="15.8" spans="2:2">
      <c r="B526" s="216"/>
    </row>
    <row r="527" s="199" customFormat="true" ht="15.8" spans="2:2">
      <c r="B527" s="216"/>
    </row>
    <row r="528" s="199" customFormat="true" ht="15.8" spans="2:2">
      <c r="B528" s="216"/>
    </row>
    <row r="529" s="199" customFormat="true" ht="15.8" spans="2:2">
      <c r="B529" s="216"/>
    </row>
    <row r="530" s="199" customFormat="true" ht="15.8" spans="2:2">
      <c r="B530" s="216"/>
    </row>
    <row r="531" s="199" customFormat="true" ht="15.8" spans="2:2">
      <c r="B531" s="216"/>
    </row>
    <row r="532" s="199" customFormat="true" ht="15.8" spans="2:2">
      <c r="B532" s="216"/>
    </row>
    <row r="533" s="199" customFormat="true" ht="15.8" spans="2:2">
      <c r="B533" s="216"/>
    </row>
    <row r="534" s="199" customFormat="true" ht="15.8" spans="2:2">
      <c r="B534" s="216"/>
    </row>
    <row r="535" s="199" customFormat="true" ht="15.8" spans="2:2">
      <c r="B535" s="216"/>
    </row>
    <row r="536" s="199" customFormat="true" ht="15.8" spans="2:2">
      <c r="B536" s="216"/>
    </row>
    <row r="537" s="199" customFormat="true" ht="15.8" spans="2:2">
      <c r="B537" s="216"/>
    </row>
    <row r="538" s="199" customFormat="true" ht="15.8" spans="2:2">
      <c r="B538" s="216"/>
    </row>
    <row r="539" s="199" customFormat="true" ht="15.8" spans="2:2">
      <c r="B539" s="216"/>
    </row>
    <row r="540" s="199" customFormat="true" ht="15.8" spans="2:2">
      <c r="B540" s="216"/>
    </row>
    <row r="541" s="199" customFormat="true" ht="15.8" spans="2:2">
      <c r="B541" s="216"/>
    </row>
    <row r="542" s="199" customFormat="true" ht="15.8" spans="2:2">
      <c r="B542" s="216"/>
    </row>
    <row r="543" s="199" customFormat="true" ht="15.8" spans="2:2">
      <c r="B543" s="216"/>
    </row>
    <row r="544" s="199" customFormat="true" ht="15.8" spans="2:2">
      <c r="B544" s="216"/>
    </row>
    <row r="545" s="199" customFormat="true" ht="15.8" spans="2:2">
      <c r="B545" s="216"/>
    </row>
    <row r="546" s="199" customFormat="true" ht="15.8" spans="2:2">
      <c r="B546" s="216"/>
    </row>
    <row r="547" s="199" customFormat="true" ht="15.8" spans="2:2">
      <c r="B547" s="216"/>
    </row>
    <row r="548" s="199" customFormat="true" ht="15.8" spans="2:2">
      <c r="B548" s="216"/>
    </row>
    <row r="549" s="199" customFormat="true" ht="15.8" spans="2:2">
      <c r="B549" s="216"/>
    </row>
    <row r="550" s="199" customFormat="true" ht="15.8" spans="2:2">
      <c r="B550" s="216"/>
    </row>
    <row r="551" s="199" customFormat="true" ht="15.8" spans="2:2">
      <c r="B551" s="216"/>
    </row>
    <row r="552" s="199" customFormat="true" ht="15.8" spans="2:2">
      <c r="B552" s="216"/>
    </row>
    <row r="553" s="199" customFormat="true" ht="15.8" spans="2:2">
      <c r="B553" s="216"/>
    </row>
    <row r="554" s="199" customFormat="true" ht="15.8" spans="2:2">
      <c r="B554" s="216"/>
    </row>
    <row r="555" s="199" customFormat="true" ht="15.8" spans="2:2">
      <c r="B555" s="216"/>
    </row>
    <row r="556" s="199" customFormat="true" ht="15.8" spans="2:2">
      <c r="B556" s="216"/>
    </row>
    <row r="557" s="199" customFormat="true" ht="15.8" spans="2:2">
      <c r="B557" s="216"/>
    </row>
    <row r="558" s="199" customFormat="true" ht="15.8" spans="2:2">
      <c r="B558" s="216"/>
    </row>
    <row r="559" s="199" customFormat="true" ht="15.8" spans="2:2">
      <c r="B559" s="216"/>
    </row>
    <row r="560" s="199" customFormat="true" ht="15.8" spans="2:2">
      <c r="B560" s="216"/>
    </row>
    <row r="561" s="199" customFormat="true" ht="15.8" spans="2:2">
      <c r="B561" s="216"/>
    </row>
    <row r="562" s="199" customFormat="true" ht="15.8" spans="2:2">
      <c r="B562" s="216"/>
    </row>
    <row r="563" s="199" customFormat="true" ht="15.8" spans="2:2">
      <c r="B563" s="216"/>
    </row>
    <row r="564" s="199" customFormat="true" ht="15.8" spans="2:2">
      <c r="B564" s="216"/>
    </row>
    <row r="565" s="199" customFormat="true" ht="15.8" spans="2:2">
      <c r="B565" s="216"/>
    </row>
    <row r="566" s="199" customFormat="true" ht="15.8" spans="2:2">
      <c r="B566" s="216"/>
    </row>
    <row r="567" s="199" customFormat="true" ht="15.8" spans="2:2">
      <c r="B567" s="216"/>
    </row>
    <row r="568" s="199" customFormat="true" ht="15.8" spans="2:2">
      <c r="B568" s="216"/>
    </row>
    <row r="569" s="199" customFormat="true" ht="15.8" spans="2:2">
      <c r="B569" s="216"/>
    </row>
    <row r="570" s="199" customFormat="true" ht="15.8" spans="2:2">
      <c r="B570" s="216"/>
    </row>
    <row r="571" s="199" customFormat="true" ht="15.8" spans="2:2">
      <c r="B571" s="216"/>
    </row>
    <row r="572" s="199" customFormat="true" ht="15.8" spans="2:2">
      <c r="B572" s="216"/>
    </row>
    <row r="573" s="199" customFormat="true" ht="15.8" spans="2:2">
      <c r="B573" s="216"/>
    </row>
    <row r="574" s="199" customFormat="true" ht="15.8" spans="2:2">
      <c r="B574" s="216"/>
    </row>
    <row r="575" s="199" customFormat="true" ht="15.8" spans="2:2">
      <c r="B575" s="216"/>
    </row>
    <row r="576" s="199" customFormat="true" ht="15.8" spans="2:2">
      <c r="B576" s="216"/>
    </row>
    <row r="577" s="199" customFormat="true" ht="15.8" spans="2:2">
      <c r="B577" s="216"/>
    </row>
    <row r="578" s="199" customFormat="true" ht="15.8" spans="2:2">
      <c r="B578" s="216"/>
    </row>
    <row r="579" s="199" customFormat="true" ht="15.8" spans="2:2">
      <c r="B579" s="216"/>
    </row>
    <row r="580" s="199" customFormat="true" ht="15.8" spans="2:2">
      <c r="B580" s="216"/>
    </row>
    <row r="581" s="199" customFormat="true" ht="15.8" spans="2:2">
      <c r="B581" s="216"/>
    </row>
    <row r="582" s="199" customFormat="true" ht="15.8" spans="2:2">
      <c r="B582" s="216"/>
    </row>
    <row r="583" s="199" customFormat="true" ht="15.8" spans="2:2">
      <c r="B583" s="216"/>
    </row>
    <row r="584" s="199" customFormat="true" ht="15.8" spans="2:2">
      <c r="B584" s="216"/>
    </row>
    <row r="585" s="199" customFormat="true" ht="15.8" spans="2:2">
      <c r="B585" s="216"/>
    </row>
    <row r="586" s="199" customFormat="true" ht="15.8" spans="2:2">
      <c r="B586" s="216"/>
    </row>
    <row r="587" s="199" customFormat="true" ht="15.8" spans="2:2">
      <c r="B587" s="216"/>
    </row>
    <row r="588" s="199" customFormat="true" ht="15.8" spans="2:2">
      <c r="B588" s="216"/>
    </row>
    <row r="589" s="199" customFormat="true" ht="15.8" spans="2:2">
      <c r="B589" s="216"/>
    </row>
    <row r="590" s="199" customFormat="true" ht="15.8" spans="2:2">
      <c r="B590" s="216"/>
    </row>
    <row r="591" s="199" customFormat="true" ht="15.8" spans="2:2">
      <c r="B591" s="216"/>
    </row>
    <row r="592" s="199" customFormat="true" ht="15.8" spans="2:2">
      <c r="B592" s="216"/>
    </row>
    <row r="593" s="199" customFormat="true" ht="15.8" spans="2:2">
      <c r="B593" s="216"/>
    </row>
    <row r="594" s="199" customFormat="true" ht="15.8" spans="2:2">
      <c r="B594" s="216"/>
    </row>
    <row r="595" s="199" customFormat="true" ht="15.8" spans="2:2">
      <c r="B595" s="216"/>
    </row>
    <row r="596" s="199" customFormat="true" ht="15.8" spans="2:2">
      <c r="B596" s="216"/>
    </row>
    <row r="597" s="199" customFormat="true" ht="15.8" spans="2:2">
      <c r="B597" s="216"/>
    </row>
    <row r="598" s="199" customFormat="true" ht="15.8" spans="2:2">
      <c r="B598" s="216"/>
    </row>
    <row r="599" s="199" customFormat="true" ht="15.8" spans="2:2">
      <c r="B599" s="216"/>
    </row>
    <row r="600" s="199" customFormat="true" ht="15.8" spans="2:2">
      <c r="B600" s="216"/>
    </row>
    <row r="601" s="199" customFormat="true" ht="15.8" spans="2:2">
      <c r="B601" s="216"/>
    </row>
    <row r="602" s="199" customFormat="true" ht="15.8" spans="2:2">
      <c r="B602" s="216"/>
    </row>
    <row r="603" s="199" customFormat="true" ht="15.8" spans="2:2">
      <c r="B603" s="216"/>
    </row>
    <row r="604" s="199" customFormat="true" ht="15.8" spans="2:2">
      <c r="B604" s="216"/>
    </row>
    <row r="605" s="199" customFormat="true" ht="15.8" spans="2:2">
      <c r="B605" s="216"/>
    </row>
    <row r="606" s="199" customFormat="true" ht="15.8" spans="2:2">
      <c r="B606" s="216"/>
    </row>
    <row r="607" s="199" customFormat="true" ht="15.8" spans="2:2">
      <c r="B607" s="216"/>
    </row>
    <row r="608" s="199" customFormat="true" ht="15.8" spans="2:2">
      <c r="B608" s="216"/>
    </row>
    <row r="609" s="199" customFormat="true" ht="15.8" spans="2:2">
      <c r="B609" s="216"/>
    </row>
    <row r="610" s="199" customFormat="true" ht="15.8" spans="2:2">
      <c r="B610" s="216"/>
    </row>
    <row r="611" s="199" customFormat="true" ht="15.8" spans="2:2">
      <c r="B611" s="216"/>
    </row>
    <row r="612" s="199" customFormat="true" ht="15.8" spans="2:2">
      <c r="B612" s="216"/>
    </row>
    <row r="613" s="199" customFormat="true" ht="15.8" spans="2:2">
      <c r="B613" s="216"/>
    </row>
    <row r="614" s="199" customFormat="true" ht="15.8" spans="2:2">
      <c r="B614" s="216"/>
    </row>
    <row r="615" s="199" customFormat="true" ht="15.8" spans="2:2">
      <c r="B615" s="216"/>
    </row>
    <row r="616" s="199" customFormat="true" ht="15.8" spans="2:2">
      <c r="B616" s="216"/>
    </row>
    <row r="617" s="199" customFormat="true" ht="15.8" spans="2:2">
      <c r="B617" s="216"/>
    </row>
    <row r="618" s="199" customFormat="true" ht="15.8" spans="2:2">
      <c r="B618" s="216"/>
    </row>
    <row r="619" s="199" customFormat="true" ht="15.8" spans="2:2">
      <c r="B619" s="216"/>
    </row>
    <row r="620" s="199" customFormat="true" ht="15.8" spans="2:2">
      <c r="B620" s="216"/>
    </row>
    <row r="621" s="199" customFormat="true" ht="15.8" spans="2:2">
      <c r="B621" s="216"/>
    </row>
    <row r="622" s="199" customFormat="true" ht="15.8" spans="2:2">
      <c r="B622" s="216"/>
    </row>
    <row r="623" s="199" customFormat="true" ht="15.8" spans="2:2">
      <c r="B623" s="216"/>
    </row>
    <row r="624" s="199" customFormat="true" ht="15.8" spans="2:2">
      <c r="B624" s="216"/>
    </row>
    <row r="625" s="199" customFormat="true" ht="15.8" spans="2:2">
      <c r="B625" s="216"/>
    </row>
    <row r="626" s="199" customFormat="true" ht="15.8" spans="2:2">
      <c r="B626" s="216"/>
    </row>
    <row r="627" s="199" customFormat="true" ht="15.8" spans="2:2">
      <c r="B627" s="216"/>
    </row>
    <row r="628" s="199" customFormat="true" ht="15.8" spans="2:2">
      <c r="B628" s="216"/>
    </row>
    <row r="629" s="199" customFormat="true" ht="15.8" spans="2:2">
      <c r="B629" s="216"/>
    </row>
    <row r="630" s="199" customFormat="true" ht="15.8" spans="2:2">
      <c r="B630" s="216"/>
    </row>
    <row r="631" s="199" customFormat="true" ht="15.8" spans="2:2">
      <c r="B631" s="216"/>
    </row>
    <row r="632" s="199" customFormat="true" ht="15.8" spans="2:2">
      <c r="B632" s="216"/>
    </row>
    <row r="633" s="199" customFormat="true" ht="15.8" spans="2:2">
      <c r="B633" s="216"/>
    </row>
    <row r="634" s="199" customFormat="true" ht="15.8" spans="2:2">
      <c r="B634" s="216"/>
    </row>
    <row r="635" s="199" customFormat="true" ht="15.8" spans="2:2">
      <c r="B635" s="216"/>
    </row>
    <row r="636" s="199" customFormat="true" ht="15.8" spans="2:2">
      <c r="B636" s="216"/>
    </row>
    <row r="637" s="199" customFormat="true" ht="15.8" spans="2:2">
      <c r="B637" s="216"/>
    </row>
    <row r="638" s="199" customFormat="true" ht="15.8" spans="2:2">
      <c r="B638" s="216"/>
    </row>
    <row r="639" s="199" customFormat="true" ht="15.8" spans="2:2">
      <c r="B639" s="216"/>
    </row>
    <row r="640" s="199" customFormat="true" ht="15.8" spans="2:2">
      <c r="B640" s="216"/>
    </row>
    <row r="641" s="199" customFormat="true" ht="15.8" spans="2:2">
      <c r="B641" s="216"/>
    </row>
    <row r="642" s="199" customFormat="true" ht="15.8" spans="2:2">
      <c r="B642" s="216"/>
    </row>
    <row r="643" s="199" customFormat="true" ht="15.8" spans="2:2">
      <c r="B643" s="216"/>
    </row>
    <row r="644" s="199" customFormat="true" ht="15.8" spans="2:2">
      <c r="B644" s="216"/>
    </row>
    <row r="645" s="199" customFormat="true" ht="15.8" spans="2:2">
      <c r="B645" s="216"/>
    </row>
    <row r="646" s="199" customFormat="true" ht="15.8" spans="2:2">
      <c r="B646" s="216"/>
    </row>
    <row r="647" s="199" customFormat="true" ht="15.8" spans="2:2">
      <c r="B647" s="216"/>
    </row>
    <row r="648" s="199" customFormat="true" ht="15.8" spans="2:2">
      <c r="B648" s="216"/>
    </row>
    <row r="649" s="199" customFormat="true" ht="15.8" spans="2:2">
      <c r="B649" s="216"/>
    </row>
    <row r="650" s="199" customFormat="true" ht="15.8" spans="2:2">
      <c r="B650" s="216"/>
    </row>
    <row r="651" s="199" customFormat="true" ht="15.8" spans="2:2">
      <c r="B651" s="216"/>
    </row>
    <row r="652" s="199" customFormat="true" ht="15.8" spans="2:2">
      <c r="B652" s="216"/>
    </row>
    <row r="653" s="199" customFormat="true" ht="15.8" spans="2:2">
      <c r="B653" s="216"/>
    </row>
    <row r="654" s="199" customFormat="true" ht="15.8" spans="2:2">
      <c r="B654" s="216"/>
    </row>
    <row r="655" s="199" customFormat="true" ht="15.8" spans="2:2">
      <c r="B655" s="216"/>
    </row>
    <row r="656" s="199" customFormat="true" ht="15.8" spans="2:2">
      <c r="B656" s="216"/>
    </row>
    <row r="657" s="199" customFormat="true" ht="15.8" spans="2:2">
      <c r="B657" s="216"/>
    </row>
    <row r="658" s="199" customFormat="true" ht="15.8" spans="2:2">
      <c r="B658" s="216"/>
    </row>
    <row r="659" s="199" customFormat="true" ht="15.8" spans="2:2">
      <c r="B659" s="216"/>
    </row>
    <row r="660" s="199" customFormat="true" ht="15.8" spans="2:2">
      <c r="B660" s="216"/>
    </row>
    <row r="661" s="199" customFormat="true" ht="15.8" spans="2:2">
      <c r="B661" s="216"/>
    </row>
    <row r="662" s="199" customFormat="true" ht="15.8" spans="2:2">
      <c r="B662" s="216"/>
    </row>
    <row r="663" s="199" customFormat="true" ht="15.8" spans="2:2">
      <c r="B663" s="216"/>
    </row>
    <row r="664" s="199" customFormat="true" ht="15.8" spans="2:2">
      <c r="B664" s="216"/>
    </row>
    <row r="665" s="199" customFormat="true" ht="15.8" spans="2:2">
      <c r="B665" s="216"/>
    </row>
    <row r="666" s="199" customFormat="true" ht="15.8" spans="2:2">
      <c r="B666" s="216"/>
    </row>
    <row r="667" s="199" customFormat="true" ht="15.8" spans="2:2">
      <c r="B667" s="216"/>
    </row>
    <row r="668" s="199" customFormat="true" ht="15.8" spans="2:2">
      <c r="B668" s="216"/>
    </row>
    <row r="669" s="199" customFormat="true" ht="15.8" spans="2:2">
      <c r="B669" s="216"/>
    </row>
    <row r="670" s="199" customFormat="true" ht="15.8" spans="2:2">
      <c r="B670" s="216"/>
    </row>
    <row r="671" s="199" customFormat="true" ht="15.8" spans="2:2">
      <c r="B671" s="216"/>
    </row>
    <row r="672" s="199" customFormat="true" ht="15.8" spans="2:2">
      <c r="B672" s="216"/>
    </row>
    <row r="673" s="199" customFormat="true" ht="15.8" spans="2:2">
      <c r="B673" s="216"/>
    </row>
    <row r="674" s="199" customFormat="true" ht="15.8" spans="2:2">
      <c r="B674" s="216"/>
    </row>
    <row r="675" s="199" customFormat="true" ht="15.8" spans="2:2">
      <c r="B675" s="216"/>
    </row>
    <row r="676" s="199" customFormat="true" ht="15.8" spans="2:2">
      <c r="B676" s="216"/>
    </row>
    <row r="677" s="199" customFormat="true" ht="15.8" spans="2:2">
      <c r="B677" s="216"/>
    </row>
    <row r="678" s="199" customFormat="true" ht="15.8" spans="2:2">
      <c r="B678" s="216"/>
    </row>
    <row r="679" s="199" customFormat="true" ht="15.8" spans="2:2">
      <c r="B679" s="216"/>
    </row>
    <row r="680" s="199" customFormat="true" ht="15.8" spans="2:2">
      <c r="B680" s="216"/>
    </row>
    <row r="681" s="199" customFormat="true" ht="15.8" spans="2:2">
      <c r="B681" s="216"/>
    </row>
    <row r="682" s="199" customFormat="true" ht="15.8" spans="2:2">
      <c r="B682" s="216"/>
    </row>
    <row r="683" s="199" customFormat="true" ht="15.8" spans="2:2">
      <c r="B683" s="216"/>
    </row>
    <row r="684" s="199" customFormat="true" ht="15.8" spans="2:2">
      <c r="B684" s="216"/>
    </row>
    <row r="685" s="199" customFormat="true" ht="15.8" spans="2:2">
      <c r="B685" s="216"/>
    </row>
    <row r="686" s="199" customFormat="true" ht="15.8" spans="2:2">
      <c r="B686" s="216"/>
    </row>
    <row r="687" s="199" customFormat="true" ht="15.8" spans="2:2">
      <c r="B687" s="216"/>
    </row>
    <row r="688" s="199" customFormat="true" ht="15.8" spans="2:2">
      <c r="B688" s="216"/>
    </row>
    <row r="689" s="199" customFormat="true" ht="15.8" spans="2:2">
      <c r="B689" s="216"/>
    </row>
    <row r="690" s="199" customFormat="true" ht="15.8" spans="2:2">
      <c r="B690" s="216"/>
    </row>
    <row r="691" s="199" customFormat="true" ht="15.8" spans="2:2">
      <c r="B691" s="216"/>
    </row>
    <row r="692" s="199" customFormat="true" ht="15.8" spans="2:2">
      <c r="B692" s="216"/>
    </row>
    <row r="693" s="199" customFormat="true" ht="15.8" spans="2:2">
      <c r="B693" s="216"/>
    </row>
    <row r="694" s="199" customFormat="true" ht="15.8" spans="2:2">
      <c r="B694" s="216"/>
    </row>
    <row r="695" s="199" customFormat="true" ht="15.8" spans="2:2">
      <c r="B695" s="216"/>
    </row>
    <row r="696" s="199" customFormat="true" ht="15.8" spans="2:2">
      <c r="B696" s="216"/>
    </row>
    <row r="697" s="199" customFormat="true" ht="15.8" spans="2:2">
      <c r="B697" s="216"/>
    </row>
    <row r="698" s="199" customFormat="true" ht="15.8" spans="2:2">
      <c r="B698" s="216"/>
    </row>
    <row r="699" s="199" customFormat="true" ht="15.8" spans="2:2">
      <c r="B699" s="216"/>
    </row>
    <row r="700" s="199" customFormat="true" ht="15.8" spans="2:2">
      <c r="B700" s="216"/>
    </row>
    <row r="701" s="199" customFormat="true" ht="15.8" spans="2:2">
      <c r="B701" s="216"/>
    </row>
    <row r="702" s="199" customFormat="true" ht="15.8" spans="2:2">
      <c r="B702" s="216"/>
    </row>
    <row r="703" s="199" customFormat="true" ht="15.8" spans="2:2">
      <c r="B703" s="216"/>
    </row>
    <row r="704" s="199" customFormat="true" ht="15.8" spans="2:2">
      <c r="B704" s="216"/>
    </row>
    <row r="705" s="199" customFormat="true" ht="15.8" spans="2:2">
      <c r="B705" s="216"/>
    </row>
    <row r="706" s="199" customFormat="true" ht="15.8" spans="2:2">
      <c r="B706" s="216"/>
    </row>
    <row r="707" s="199" customFormat="true" ht="15.8" spans="2:2">
      <c r="B707" s="216"/>
    </row>
    <row r="708" s="199" customFormat="true" ht="15.8" spans="2:2">
      <c r="B708" s="216"/>
    </row>
    <row r="709" s="199" customFormat="true" ht="15.8" spans="2:2">
      <c r="B709" s="216"/>
    </row>
    <row r="710" s="199" customFormat="true" ht="15.8" spans="2:2">
      <c r="B710" s="216"/>
    </row>
    <row r="711" s="199" customFormat="true" ht="15.8" spans="2:2">
      <c r="B711" s="216"/>
    </row>
    <row r="712" s="199" customFormat="true" ht="15.8" spans="2:2">
      <c r="B712" s="216"/>
    </row>
    <row r="713" s="199" customFormat="true" ht="15.8" spans="2:2">
      <c r="B713" s="216"/>
    </row>
    <row r="714" s="199" customFormat="true" ht="15.8" spans="2:2">
      <c r="B714" s="216"/>
    </row>
    <row r="715" s="199" customFormat="true" ht="15.8" spans="2:2">
      <c r="B715" s="216"/>
    </row>
    <row r="716" s="199" customFormat="true" ht="15.8" spans="2:2">
      <c r="B716" s="216"/>
    </row>
    <row r="717" s="199" customFormat="true" ht="15.8" spans="2:2">
      <c r="B717" s="216"/>
    </row>
    <row r="718" s="199" customFormat="true" ht="15.8" spans="2:2">
      <c r="B718" s="216"/>
    </row>
    <row r="719" s="199" customFormat="true" ht="15.8" spans="2:2">
      <c r="B719" s="216"/>
    </row>
    <row r="720" s="199" customFormat="true" ht="15.8" spans="2:2">
      <c r="B720" s="216"/>
    </row>
    <row r="721" s="199" customFormat="true" ht="15.8" spans="2:2">
      <c r="B721" s="216"/>
    </row>
    <row r="722" s="199" customFormat="true" ht="15.8" spans="2:2">
      <c r="B722" s="216"/>
    </row>
    <row r="723" s="199" customFormat="true" ht="15.8" spans="2:2">
      <c r="B723" s="216"/>
    </row>
    <row r="724" s="199" customFormat="true" ht="15.8" spans="2:2">
      <c r="B724" s="216"/>
    </row>
    <row r="725" s="199" customFormat="true" ht="15.8" spans="2:2">
      <c r="B725" s="216"/>
    </row>
    <row r="726" s="199" customFormat="true" ht="15.8" spans="2:2">
      <c r="B726" s="216"/>
    </row>
    <row r="727" s="199" customFormat="true" ht="15.8" spans="2:2">
      <c r="B727" s="216"/>
    </row>
    <row r="728" s="199" customFormat="true" ht="15.8" spans="2:2">
      <c r="B728" s="216"/>
    </row>
    <row r="729" s="199" customFormat="true" ht="15.8" spans="2:2">
      <c r="B729" s="216"/>
    </row>
    <row r="730" s="199" customFormat="true" ht="15.8" spans="2:2">
      <c r="B730" s="216"/>
    </row>
    <row r="731" s="199" customFormat="true" ht="15.8" spans="2:2">
      <c r="B731" s="216"/>
    </row>
    <row r="732" s="199" customFormat="true" ht="15.8" spans="2:2">
      <c r="B732" s="216"/>
    </row>
    <row r="733" s="199" customFormat="true" ht="15.8" spans="2:2">
      <c r="B733" s="216"/>
    </row>
    <row r="734" s="199" customFormat="true" ht="15.8" spans="2:2">
      <c r="B734" s="216"/>
    </row>
    <row r="735" s="199" customFormat="true" ht="15.8" spans="2:2">
      <c r="B735" s="216"/>
    </row>
    <row r="736" s="199" customFormat="true" ht="15.8" spans="2:2">
      <c r="B736" s="216"/>
    </row>
    <row r="737" s="199" customFormat="true" ht="15.8" spans="2:2">
      <c r="B737" s="216"/>
    </row>
    <row r="738" s="199" customFormat="true" ht="15.8" spans="2:2">
      <c r="B738" s="216"/>
    </row>
    <row r="739" s="199" customFormat="true" ht="15.8" spans="2:2">
      <c r="B739" s="216"/>
    </row>
    <row r="740" s="199" customFormat="true" ht="15.8" spans="2:2">
      <c r="B740" s="216"/>
    </row>
    <row r="741" s="199" customFormat="true" ht="15.8" spans="2:2">
      <c r="B741" s="216"/>
    </row>
    <row r="742" s="199" customFormat="true" ht="15.8" spans="2:2">
      <c r="B742" s="216"/>
    </row>
    <row r="743" s="199" customFormat="true" ht="15.8" spans="2:2">
      <c r="B743" s="216"/>
    </row>
    <row r="744" s="199" customFormat="true" ht="15.8" spans="2:2">
      <c r="B744" s="216"/>
    </row>
    <row r="745" s="199" customFormat="true" ht="15.8" spans="2:2">
      <c r="B745" s="216"/>
    </row>
    <row r="746" s="199" customFormat="true" ht="15.8" spans="2:2">
      <c r="B746" s="216"/>
    </row>
    <row r="747" s="199" customFormat="true" ht="15.8" spans="2:2">
      <c r="B747" s="216"/>
    </row>
    <row r="748" s="199" customFormat="true" ht="15.8" spans="2:2">
      <c r="B748" s="216"/>
    </row>
    <row r="749" s="199" customFormat="true" ht="15.8" spans="2:2">
      <c r="B749" s="216"/>
    </row>
    <row r="750" s="199" customFormat="true" ht="15.8" spans="2:2">
      <c r="B750" s="216"/>
    </row>
    <row r="751" s="199" customFormat="true" ht="15.8" spans="2:2">
      <c r="B751" s="216"/>
    </row>
    <row r="752" s="199" customFormat="true" ht="15.8" spans="2:2">
      <c r="B752" s="216"/>
    </row>
    <row r="753" s="199" customFormat="true" ht="15.8" spans="2:2">
      <c r="B753" s="216"/>
    </row>
    <row r="754" s="199" customFormat="true" ht="15.8" spans="2:2">
      <c r="B754" s="216"/>
    </row>
    <row r="755" s="199" customFormat="true" ht="15.8" spans="2:2">
      <c r="B755" s="216"/>
    </row>
    <row r="756" s="199" customFormat="true" ht="15.8" spans="2:2">
      <c r="B756" s="216"/>
    </row>
    <row r="757" s="199" customFormat="true" ht="15.8" spans="2:2">
      <c r="B757" s="216"/>
    </row>
    <row r="758" s="199" customFormat="true" ht="15.8" spans="2:2">
      <c r="B758" s="216"/>
    </row>
    <row r="759" s="199" customFormat="true" ht="15.8" spans="2:2">
      <c r="B759" s="216"/>
    </row>
    <row r="760" s="199" customFormat="true" ht="15.8" spans="2:2">
      <c r="B760" s="216"/>
    </row>
    <row r="761" s="199" customFormat="true" ht="15.8" spans="2:2">
      <c r="B761" s="216"/>
    </row>
    <row r="762" s="199" customFormat="true" ht="15.8" spans="2:2">
      <c r="B762" s="216"/>
    </row>
    <row r="763" s="199" customFormat="true" ht="15.8" spans="2:2">
      <c r="B763" s="216"/>
    </row>
    <row r="764" s="199" customFormat="true" ht="15.8" spans="2:2">
      <c r="B764" s="216"/>
    </row>
    <row r="765" s="199" customFormat="true" ht="15.8" spans="2:2">
      <c r="B765" s="216"/>
    </row>
    <row r="766" s="199" customFormat="true" ht="15.8" spans="2:2">
      <c r="B766" s="216"/>
    </row>
    <row r="767" s="199" customFormat="true" ht="15.8" spans="2:2">
      <c r="B767" s="216"/>
    </row>
    <row r="768" s="199" customFormat="true" ht="15.8" spans="2:2">
      <c r="B768" s="216"/>
    </row>
    <row r="769" s="199" customFormat="true" ht="15.8" spans="2:2">
      <c r="B769" s="216"/>
    </row>
    <row r="770" s="199" customFormat="true" ht="15.8" spans="2:2">
      <c r="B770" s="216"/>
    </row>
    <row r="771" s="199" customFormat="true" ht="15.8" spans="2:2">
      <c r="B771" s="216"/>
    </row>
    <row r="772" s="199" customFormat="true" ht="15.8" spans="2:2">
      <c r="B772" s="216"/>
    </row>
    <row r="773" s="199" customFormat="true" ht="15.8" spans="2:2">
      <c r="B773" s="216"/>
    </row>
    <row r="774" s="199" customFormat="true" ht="15.8" spans="2:2">
      <c r="B774" s="216"/>
    </row>
    <row r="775" s="199" customFormat="true" ht="15.8" spans="2:2">
      <c r="B775" s="216"/>
    </row>
    <row r="776" s="199" customFormat="true" ht="15.8" spans="2:2">
      <c r="B776" s="216"/>
    </row>
    <row r="777" s="199" customFormat="true" ht="15.8" spans="2:2">
      <c r="B777" s="216"/>
    </row>
    <row r="778" s="199" customFormat="true" ht="15.8" spans="2:2">
      <c r="B778" s="216"/>
    </row>
    <row r="779" s="199" customFormat="true" ht="15.8" spans="2:2">
      <c r="B779" s="216"/>
    </row>
    <row r="780" s="199" customFormat="true" ht="15.8" spans="2:2">
      <c r="B780" s="216"/>
    </row>
    <row r="781" s="199" customFormat="true" ht="15.8" spans="2:2">
      <c r="B781" s="216"/>
    </row>
    <row r="782" s="199" customFormat="true" ht="15.8" spans="2:2">
      <c r="B782" s="216"/>
    </row>
    <row r="783" s="199" customFormat="true" ht="15.8" spans="2:2">
      <c r="B783" s="216"/>
    </row>
    <row r="784" s="199" customFormat="true" ht="15.8" spans="2:2">
      <c r="B784" s="216"/>
    </row>
    <row r="785" s="199" customFormat="true" ht="15.8" spans="2:2">
      <c r="B785" s="216"/>
    </row>
    <row r="786" s="199" customFormat="true" ht="15.8" spans="2:2">
      <c r="B786" s="216"/>
    </row>
    <row r="787" s="199" customFormat="true" ht="15.8" spans="2:2">
      <c r="B787" s="216"/>
    </row>
    <row r="788" s="199" customFormat="true" ht="15.8" spans="2:2">
      <c r="B788" s="216"/>
    </row>
    <row r="789" s="199" customFormat="true" ht="15.8" spans="2:2">
      <c r="B789" s="216"/>
    </row>
    <row r="790" s="199" customFormat="true" ht="15.8" spans="2:2">
      <c r="B790" s="216"/>
    </row>
    <row r="791" s="199" customFormat="true" ht="15.8" spans="2:2">
      <c r="B791" s="216"/>
    </row>
    <row r="792" s="199" customFormat="true" ht="15.8" spans="2:2">
      <c r="B792" s="216"/>
    </row>
    <row r="793" s="199" customFormat="true" ht="15.8" spans="2:2">
      <c r="B793" s="216"/>
    </row>
    <row r="794" s="199" customFormat="true" ht="15.8" spans="2:2">
      <c r="B794" s="216"/>
    </row>
    <row r="795" s="199" customFormat="true" ht="15.8" spans="2:2">
      <c r="B795" s="216"/>
    </row>
    <row r="796" s="199" customFormat="true" ht="15.8" spans="2:2">
      <c r="B796" s="216"/>
    </row>
    <row r="797" s="199" customFormat="true" ht="15.8" spans="2:2">
      <c r="B797" s="216"/>
    </row>
    <row r="798" s="199" customFormat="true" ht="15.8" spans="2:2">
      <c r="B798" s="216"/>
    </row>
    <row r="799" s="199" customFormat="true" ht="15.8" spans="2:2">
      <c r="B799" s="216"/>
    </row>
    <row r="800" s="199" customFormat="true" ht="15.8" spans="2:2">
      <c r="B800" s="216"/>
    </row>
    <row r="801" s="199" customFormat="true" ht="15.8" spans="2:2">
      <c r="B801" s="216"/>
    </row>
    <row r="802" s="199" customFormat="true" ht="15.8" spans="2:2">
      <c r="B802" s="216"/>
    </row>
    <row r="803" s="199" customFormat="true" ht="15.8" spans="2:2">
      <c r="B803" s="216"/>
    </row>
    <row r="804" s="199" customFormat="true" ht="15.8" spans="2:2">
      <c r="B804" s="216"/>
    </row>
    <row r="805" s="199" customFormat="true" ht="15.8" spans="2:2">
      <c r="B805" s="216"/>
    </row>
    <row r="806" s="199" customFormat="true" ht="15.8" spans="2:2">
      <c r="B806" s="216"/>
    </row>
    <row r="807" s="199" customFormat="true" ht="15.8" spans="2:2">
      <c r="B807" s="216"/>
    </row>
    <row r="808" s="199" customFormat="true" ht="15.8" spans="2:2">
      <c r="B808" s="216"/>
    </row>
    <row r="809" s="199" customFormat="true" ht="15.8" spans="2:2">
      <c r="B809" s="216"/>
    </row>
    <row r="810" s="199" customFormat="true" ht="15.8" spans="2:2">
      <c r="B810" s="216"/>
    </row>
    <row r="811" s="199" customFormat="true" ht="15.8" spans="2:2">
      <c r="B811" s="216"/>
    </row>
    <row r="812" s="199" customFormat="true" ht="15.8" spans="2:2">
      <c r="B812" s="216"/>
    </row>
    <row r="813" s="199" customFormat="true" ht="15.8" spans="2:2">
      <c r="B813" s="216"/>
    </row>
    <row r="814" s="199" customFormat="true" ht="15.8" spans="2:2">
      <c r="B814" s="216"/>
    </row>
    <row r="815" s="199" customFormat="true" ht="15.8" spans="2:2">
      <c r="B815" s="216"/>
    </row>
    <row r="816" s="199" customFormat="true" ht="15.8" spans="2:2">
      <c r="B816" s="216"/>
    </row>
    <row r="817" s="199" customFormat="true" ht="15.8" spans="2:2">
      <c r="B817" s="216"/>
    </row>
    <row r="818" s="199" customFormat="true" ht="15.8" spans="2:2">
      <c r="B818" s="216"/>
    </row>
    <row r="819" s="199" customFormat="true" ht="15.8" spans="2:2">
      <c r="B819" s="216"/>
    </row>
    <row r="820" s="199" customFormat="true" ht="15.8" spans="2:2">
      <c r="B820" s="216"/>
    </row>
    <row r="821" s="199" customFormat="true" ht="15.8" spans="2:2">
      <c r="B821" s="216"/>
    </row>
    <row r="822" s="199" customFormat="true" ht="15.8" spans="2:2">
      <c r="B822" s="216"/>
    </row>
    <row r="823" s="199" customFormat="true" ht="15.8" spans="2:2">
      <c r="B823" s="216"/>
    </row>
    <row r="824" s="199" customFormat="true" ht="15.8" spans="2:2">
      <c r="B824" s="216"/>
    </row>
    <row r="825" s="199" customFormat="true" ht="15.8" spans="2:2">
      <c r="B825" s="216"/>
    </row>
    <row r="826" s="199" customFormat="true" ht="15.8" spans="2:2">
      <c r="B826" s="216"/>
    </row>
    <row r="827" s="199" customFormat="true" ht="15.8" spans="2:2">
      <c r="B827" s="216"/>
    </row>
    <row r="828" s="199" customFormat="true" ht="15.8" spans="2:2">
      <c r="B828" s="216"/>
    </row>
    <row r="829" s="199" customFormat="true" ht="15.8" spans="2:2">
      <c r="B829" s="216"/>
    </row>
    <row r="830" s="199" customFormat="true" ht="15.8" spans="2:2">
      <c r="B830" s="216"/>
    </row>
    <row r="831" s="199" customFormat="true" ht="15.8" spans="2:2">
      <c r="B831" s="216"/>
    </row>
    <row r="832" s="199" customFormat="true" ht="15.8" spans="2:2">
      <c r="B832" s="216"/>
    </row>
    <row r="833" s="199" customFormat="true" ht="15.8" spans="2:2">
      <c r="B833" s="216"/>
    </row>
    <row r="834" s="199" customFormat="true" ht="15.8" spans="2:2">
      <c r="B834" s="216"/>
    </row>
    <row r="835" s="199" customFormat="true" ht="15.8" spans="2:2">
      <c r="B835" s="216"/>
    </row>
    <row r="836" s="199" customFormat="true" ht="15.8" spans="2:2">
      <c r="B836" s="216"/>
    </row>
    <row r="837" s="199" customFormat="true" ht="15.8" spans="2:2">
      <c r="B837" s="216"/>
    </row>
    <row r="838" s="199" customFormat="true" ht="15.8" spans="2:2">
      <c r="B838" s="216"/>
    </row>
    <row r="839" s="199" customFormat="true" ht="15.8" spans="2:2">
      <c r="B839" s="216"/>
    </row>
    <row r="840" s="199" customFormat="true" ht="15.8" spans="2:2">
      <c r="B840" s="216"/>
    </row>
    <row r="841" s="199" customFormat="true" ht="15.8" spans="2:2">
      <c r="B841" s="216"/>
    </row>
    <row r="842" s="199" customFormat="true" ht="15.8" spans="2:2">
      <c r="B842" s="216"/>
    </row>
    <row r="843" s="199" customFormat="true" ht="15.8" spans="2:2">
      <c r="B843" s="216"/>
    </row>
    <row r="844" s="199" customFormat="true" ht="15.8" spans="2:2">
      <c r="B844" s="216"/>
    </row>
    <row r="845" s="199" customFormat="true" ht="15.8" spans="2:2">
      <c r="B845" s="216"/>
    </row>
    <row r="846" s="199" customFormat="true" ht="15.8" spans="2:2">
      <c r="B846" s="216"/>
    </row>
    <row r="847" s="199" customFormat="true" ht="15.8" spans="2:2">
      <c r="B847" s="216"/>
    </row>
    <row r="848" s="199" customFormat="true" ht="15.8" spans="2:2">
      <c r="B848" s="216"/>
    </row>
    <row r="849" s="199" customFormat="true" ht="15.8" spans="2:2">
      <c r="B849" s="216"/>
    </row>
    <row r="850" s="199" customFormat="true" ht="15.8" spans="2:2">
      <c r="B850" s="216"/>
    </row>
    <row r="851" s="199" customFormat="true" ht="15.8" spans="2:2">
      <c r="B851" s="216"/>
    </row>
    <row r="852" s="199" customFormat="true" ht="15.8" spans="2:2">
      <c r="B852" s="216"/>
    </row>
    <row r="853" s="199" customFormat="true" ht="15.8" spans="2:2">
      <c r="B853" s="216"/>
    </row>
    <row r="854" s="199" customFormat="true" ht="15.8" spans="2:2">
      <c r="B854" s="216"/>
    </row>
    <row r="855" s="199" customFormat="true" ht="15.8" spans="2:2">
      <c r="B855" s="216"/>
    </row>
    <row r="856" s="199" customFormat="true" ht="15.8" spans="2:2">
      <c r="B856" s="216"/>
    </row>
    <row r="857" s="199" customFormat="true" ht="15.8" spans="2:2">
      <c r="B857" s="216"/>
    </row>
    <row r="858" s="199" customFormat="true" ht="15.8" spans="2:2">
      <c r="B858" s="216"/>
    </row>
    <row r="859" s="199" customFormat="true" ht="15.8" spans="2:2">
      <c r="B859" s="216"/>
    </row>
    <row r="860" s="199" customFormat="true" ht="15.8" spans="2:2">
      <c r="B860" s="216"/>
    </row>
    <row r="861" s="199" customFormat="true" ht="15.8" spans="2:2">
      <c r="B861" s="216"/>
    </row>
    <row r="862" s="199" customFormat="true" ht="15.8" spans="2:2">
      <c r="B862" s="216"/>
    </row>
    <row r="863" s="199" customFormat="true" ht="15.8" spans="2:2">
      <c r="B863" s="216"/>
    </row>
    <row r="864" s="199" customFormat="true" ht="15.8" spans="2:2">
      <c r="B864" s="216"/>
    </row>
    <row r="865" s="199" customFormat="true" ht="15.8" spans="2:2">
      <c r="B865" s="216"/>
    </row>
    <row r="866" s="199" customFormat="true" ht="15.8" spans="2:2">
      <c r="B866" s="216"/>
    </row>
    <row r="867" s="199" customFormat="true" ht="15.8" spans="2:2">
      <c r="B867" s="216"/>
    </row>
    <row r="868" s="199" customFormat="true" ht="15.8" spans="2:2">
      <c r="B868" s="216"/>
    </row>
    <row r="869" s="199" customFormat="true" ht="15.8" spans="2:2">
      <c r="B869" s="216"/>
    </row>
    <row r="870" s="199" customFormat="true" ht="15.8" spans="2:2">
      <c r="B870" s="216"/>
    </row>
    <row r="871" s="199" customFormat="true" ht="15.8" spans="2:2">
      <c r="B871" s="216"/>
    </row>
    <row r="872" s="199" customFormat="true" ht="15.8" spans="2:2">
      <c r="B872" s="216"/>
    </row>
    <row r="873" s="199" customFormat="true" ht="15.8" spans="2:2">
      <c r="B873" s="216"/>
    </row>
    <row r="874" s="199" customFormat="true" ht="15.8" spans="2:2">
      <c r="B874" s="216"/>
    </row>
    <row r="875" s="199" customFormat="true" ht="15.8" spans="2:2">
      <c r="B875" s="216"/>
    </row>
    <row r="876" s="199" customFormat="true" ht="15.8" spans="2:2">
      <c r="B876" s="216"/>
    </row>
    <row r="877" s="199" customFormat="true" ht="15.8" spans="2:2">
      <c r="B877" s="216"/>
    </row>
    <row r="878" s="199" customFormat="true" ht="15.8" spans="2:2">
      <c r="B878" s="216"/>
    </row>
    <row r="879" s="199" customFormat="true" ht="15.8" spans="2:2">
      <c r="B879" s="216"/>
    </row>
    <row r="880" s="199" customFormat="true" ht="15.8" spans="2:2">
      <c r="B880" s="216"/>
    </row>
    <row r="881" s="199" customFormat="true" ht="15.8" spans="2:2">
      <c r="B881" s="216"/>
    </row>
    <row r="882" s="199" customFormat="true" ht="15.8" spans="2:2">
      <c r="B882" s="216"/>
    </row>
    <row r="883" s="199" customFormat="true" ht="15.8" spans="2:2">
      <c r="B883" s="216"/>
    </row>
    <row r="884" s="199" customFormat="true" ht="15.8" spans="2:2">
      <c r="B884" s="216"/>
    </row>
    <row r="885" s="199" customFormat="true" ht="15.8" spans="2:2">
      <c r="B885" s="216"/>
    </row>
    <row r="886" s="199" customFormat="true" ht="15.8" spans="2:2">
      <c r="B886" s="216"/>
    </row>
    <row r="887" s="199" customFormat="true" ht="15.8" spans="2:2">
      <c r="B887" s="216"/>
    </row>
    <row r="888" s="199" customFormat="true" ht="15.8" spans="2:2">
      <c r="B888" s="216"/>
    </row>
    <row r="889" s="199" customFormat="true" ht="15.8" spans="2:2">
      <c r="B889" s="216"/>
    </row>
    <row r="890" s="199" customFormat="true" ht="15.8" spans="2:2">
      <c r="B890" s="216"/>
    </row>
    <row r="891" s="199" customFormat="true" ht="15.8" spans="2:2">
      <c r="B891" s="216"/>
    </row>
    <row r="892" s="199" customFormat="true" ht="15.8" spans="2:2">
      <c r="B892" s="216"/>
    </row>
    <row r="893" s="199" customFormat="true" ht="15.8" spans="2:2">
      <c r="B893" s="216"/>
    </row>
    <row r="894" s="199" customFormat="true" ht="15.8" spans="2:2">
      <c r="B894" s="216"/>
    </row>
    <row r="895" s="199" customFormat="true" ht="15.8" spans="2:2">
      <c r="B895" s="216"/>
    </row>
    <row r="896" s="199" customFormat="true" ht="15.8" spans="2:2">
      <c r="B896" s="216"/>
    </row>
    <row r="897" s="199" customFormat="true" ht="15.8" spans="2:2">
      <c r="B897" s="216"/>
    </row>
    <row r="898" s="199" customFormat="true" ht="15.8" spans="2:2">
      <c r="B898" s="216"/>
    </row>
    <row r="899" s="199" customFormat="true" ht="15.8" spans="2:2">
      <c r="B899" s="216"/>
    </row>
    <row r="900" s="199" customFormat="true" ht="15.8" spans="2:2">
      <c r="B900" s="216"/>
    </row>
    <row r="901" s="199" customFormat="true" ht="15.8" spans="2:2">
      <c r="B901" s="216"/>
    </row>
    <row r="902" s="199" customFormat="true" ht="15.8" spans="2:2">
      <c r="B902" s="216"/>
    </row>
    <row r="903" s="199" customFormat="true" ht="15.8" spans="2:2">
      <c r="B903" s="216"/>
    </row>
    <row r="904" s="199" customFormat="true" ht="15.8" spans="2:2">
      <c r="B904" s="216"/>
    </row>
    <row r="905" s="199" customFormat="true" ht="15.8" spans="2:2">
      <c r="B905" s="216"/>
    </row>
    <row r="906" s="199" customFormat="true" ht="15.8" spans="2:2">
      <c r="B906" s="216"/>
    </row>
    <row r="907" s="199" customFormat="true" ht="15.8" spans="2:2">
      <c r="B907" s="216"/>
    </row>
    <row r="908" s="199" customFormat="true" ht="15.8" spans="2:2">
      <c r="B908" s="216"/>
    </row>
    <row r="909" s="199" customFormat="true" ht="15.8" spans="2:2">
      <c r="B909" s="216"/>
    </row>
    <row r="910" s="199" customFormat="true" ht="15.8" spans="2:2">
      <c r="B910" s="216"/>
    </row>
    <row r="911" s="199" customFormat="true" ht="15.8" spans="2:2">
      <c r="B911" s="216"/>
    </row>
    <row r="912" s="199" customFormat="true" ht="15.8" spans="2:2">
      <c r="B912" s="216"/>
    </row>
    <row r="913" s="199" customFormat="true" ht="15.8" spans="2:2">
      <c r="B913" s="216"/>
    </row>
    <row r="914" s="199" customFormat="true" ht="15.8" spans="2:2">
      <c r="B914" s="216"/>
    </row>
    <row r="915" s="199" customFormat="true" ht="15.8" spans="2:2">
      <c r="B915" s="216"/>
    </row>
    <row r="916" s="199" customFormat="true" ht="15.8" spans="2:2">
      <c r="B916" s="216"/>
    </row>
    <row r="917" s="199" customFormat="true" ht="15.8" spans="2:2">
      <c r="B917" s="216"/>
    </row>
    <row r="918" s="199" customFormat="true" ht="15.8" spans="2:2">
      <c r="B918" s="216"/>
    </row>
    <row r="919" s="199" customFormat="true" ht="15.8" spans="2:2">
      <c r="B919" s="216"/>
    </row>
    <row r="920" s="199" customFormat="true" ht="15.8" spans="2:2">
      <c r="B920" s="216"/>
    </row>
    <row r="921" s="199" customFormat="true" ht="15.8" spans="2:2">
      <c r="B921" s="216"/>
    </row>
    <row r="922" s="199" customFormat="true" ht="15.8" spans="2:2">
      <c r="B922" s="216"/>
    </row>
    <row r="923" s="199" customFormat="true" ht="15.8" spans="2:2">
      <c r="B923" s="216"/>
    </row>
    <row r="924" s="199" customFormat="true" ht="15.8" spans="2:2">
      <c r="B924" s="216"/>
    </row>
    <row r="925" s="199" customFormat="true" ht="15.8" spans="2:2">
      <c r="B925" s="216"/>
    </row>
    <row r="926" s="199" customFormat="true" ht="15.8" spans="2:2">
      <c r="B926" s="216"/>
    </row>
    <row r="927" s="199" customFormat="true" ht="15.8" spans="2:2">
      <c r="B927" s="216"/>
    </row>
    <row r="928" s="199" customFormat="true" ht="15.8" spans="2:2">
      <c r="B928" s="216"/>
    </row>
    <row r="929" s="199" customFormat="true" ht="15.8" spans="2:2">
      <c r="B929" s="216"/>
    </row>
    <row r="930" s="199" customFormat="true" ht="15.8" spans="2:2">
      <c r="B930" s="216"/>
    </row>
    <row r="931" s="199" customFormat="true" ht="15.8" spans="2:2">
      <c r="B931" s="216"/>
    </row>
    <row r="932" s="199" customFormat="true" ht="15.8" spans="2:2">
      <c r="B932" s="216"/>
    </row>
    <row r="933" s="199" customFormat="true" ht="15.8" spans="2:2">
      <c r="B933" s="216"/>
    </row>
    <row r="934" s="199" customFormat="true" ht="15.8" spans="2:2">
      <c r="B934" s="216"/>
    </row>
    <row r="935" s="199" customFormat="true" ht="15.8" spans="2:2">
      <c r="B935" s="216"/>
    </row>
    <row r="936" s="199" customFormat="true" ht="15.8" spans="2:2">
      <c r="B936" s="216"/>
    </row>
    <row r="937" s="199" customFormat="true" ht="15.8" spans="2:2">
      <c r="B937" s="216"/>
    </row>
    <row r="938" s="199" customFormat="true" ht="15.8" spans="2:2">
      <c r="B938" s="216"/>
    </row>
    <row r="939" s="199" customFormat="true" ht="15.8" spans="2:2">
      <c r="B939" s="216"/>
    </row>
    <row r="940" s="199" customFormat="true" ht="15.8" spans="2:2">
      <c r="B940" s="216"/>
    </row>
    <row r="941" s="199" customFormat="true" ht="15.8" spans="2:2">
      <c r="B941" s="216"/>
    </row>
    <row r="942" s="199" customFormat="true" ht="15.8" spans="2:2">
      <c r="B942" s="216"/>
    </row>
    <row r="943" s="199" customFormat="true" ht="15.8" spans="2:2">
      <c r="B943" s="216"/>
    </row>
    <row r="944" s="199" customFormat="true" ht="15.8" spans="2:2">
      <c r="B944" s="216"/>
    </row>
    <row r="945" s="199" customFormat="true" ht="15.8" spans="2:2">
      <c r="B945" s="216"/>
    </row>
    <row r="946" s="199" customFormat="true" ht="15.8" spans="2:2">
      <c r="B946" s="216"/>
    </row>
    <row r="947" s="199" customFormat="true" ht="15.8" spans="2:2">
      <c r="B947" s="216"/>
    </row>
    <row r="948" s="199" customFormat="true" ht="15.8" spans="2:2">
      <c r="B948" s="216"/>
    </row>
    <row r="949" s="199" customFormat="true" ht="15.8" spans="2:2">
      <c r="B949" s="216"/>
    </row>
    <row r="950" s="199" customFormat="true" ht="15.8" spans="2:2">
      <c r="B950" s="216"/>
    </row>
    <row r="951" s="199" customFormat="true" ht="15.8" spans="2:2">
      <c r="B951" s="216"/>
    </row>
    <row r="952" s="199" customFormat="true" ht="15.8" spans="2:2">
      <c r="B952" s="216"/>
    </row>
    <row r="953" s="199" customFormat="true" ht="15.8" spans="2:2">
      <c r="B953" s="216"/>
    </row>
    <row r="954" s="199" customFormat="true" ht="15.8" spans="2:2">
      <c r="B954" s="216"/>
    </row>
    <row r="955" s="199" customFormat="true" ht="15.8" spans="2:2">
      <c r="B955" s="216"/>
    </row>
    <row r="956" s="199" customFormat="true" ht="15.8" spans="2:2">
      <c r="B956" s="216"/>
    </row>
    <row r="957" s="199" customFormat="true" ht="15.8" spans="2:2">
      <c r="B957" s="216"/>
    </row>
    <row r="958" s="199" customFormat="true" ht="15.8" spans="2:2">
      <c r="B958" s="216"/>
    </row>
    <row r="959" s="199" customFormat="true" ht="15.8" spans="2:2">
      <c r="B959" s="216"/>
    </row>
    <row r="960" s="199" customFormat="true" ht="15.8" spans="2:2">
      <c r="B960" s="216"/>
    </row>
    <row r="961" s="199" customFormat="true" ht="15.8" spans="2:2">
      <c r="B961" s="216"/>
    </row>
    <row r="962" s="199" customFormat="true" ht="15.8" spans="2:2">
      <c r="B962" s="216"/>
    </row>
    <row r="963" s="199" customFormat="true" ht="15.8" spans="2:2">
      <c r="B963" s="216"/>
    </row>
    <row r="964" s="199" customFormat="true" ht="15.8" spans="2:2">
      <c r="B964" s="216"/>
    </row>
    <row r="965" s="199" customFormat="true" ht="15.8" spans="2:2">
      <c r="B965" s="216"/>
    </row>
    <row r="966" s="199" customFormat="true" ht="15.8" spans="2:2">
      <c r="B966" s="216"/>
    </row>
    <row r="967" s="199" customFormat="true" ht="15.8" spans="2:2">
      <c r="B967" s="216"/>
    </row>
    <row r="968" s="199" customFormat="true" ht="15.8" spans="2:2">
      <c r="B968" s="216"/>
    </row>
    <row r="969" s="199" customFormat="true" ht="15.8" spans="2:2">
      <c r="B969" s="216"/>
    </row>
    <row r="970" s="199" customFormat="true" ht="15.8" spans="2:2">
      <c r="B970" s="216"/>
    </row>
    <row r="971" s="199" customFormat="true" ht="15.8" spans="2:2">
      <c r="B971" s="216"/>
    </row>
    <row r="972" s="199" customFormat="true" ht="15.8" spans="2:2">
      <c r="B972" s="216"/>
    </row>
    <row r="973" s="199" customFormat="true" ht="15.8" spans="2:2">
      <c r="B973" s="216"/>
    </row>
    <row r="974" s="199" customFormat="true" ht="15.8" spans="2:2">
      <c r="B974" s="216"/>
    </row>
    <row r="975" s="199" customFormat="true" ht="15.8" spans="2:2">
      <c r="B975" s="216"/>
    </row>
    <row r="976" s="199" customFormat="true" ht="15.8" spans="2:2">
      <c r="B976" s="216"/>
    </row>
    <row r="977" s="199" customFormat="true" ht="15.8" spans="2:2">
      <c r="B977" s="216"/>
    </row>
    <row r="978" s="199" customFormat="true" ht="15.8" spans="2:2">
      <c r="B978" s="216"/>
    </row>
    <row r="979" s="199" customFormat="true" ht="15.8" spans="2:2">
      <c r="B979" s="216"/>
    </row>
    <row r="980" s="199" customFormat="true" ht="15.8" spans="2:2">
      <c r="B980" s="216"/>
    </row>
    <row r="981" s="199" customFormat="true" ht="15.8" spans="2:2">
      <c r="B981" s="216"/>
    </row>
    <row r="982" s="199" customFormat="true" ht="15.8" spans="2:2">
      <c r="B982" s="216"/>
    </row>
    <row r="983" s="199" customFormat="true" ht="15.8" spans="2:2">
      <c r="B983" s="216"/>
    </row>
    <row r="984" s="199" customFormat="true" ht="15.8" spans="2:2">
      <c r="B984" s="216"/>
    </row>
    <row r="985" s="199" customFormat="true" ht="15.8" spans="2:2">
      <c r="B985" s="216"/>
    </row>
    <row r="986" s="199" customFormat="true" ht="15.8" spans="2:2">
      <c r="B986" s="216"/>
    </row>
    <row r="987" s="199" customFormat="true" ht="15.8" spans="2:2">
      <c r="B987" s="216"/>
    </row>
    <row r="988" s="199" customFormat="true" ht="15.8" spans="2:2">
      <c r="B988" s="216"/>
    </row>
    <row r="989" s="199" customFormat="true" ht="15.8" spans="2:2">
      <c r="B989" s="216"/>
    </row>
    <row r="990" s="199" customFormat="true" ht="15.8" spans="2:2">
      <c r="B990" s="216"/>
    </row>
    <row r="991" s="199" customFormat="true" ht="15.8" spans="2:2">
      <c r="B991" s="216"/>
    </row>
    <row r="992" s="199" customFormat="true" ht="15.8" spans="2:2">
      <c r="B992" s="216"/>
    </row>
    <row r="993" s="199" customFormat="true" ht="15.8" spans="2:2">
      <c r="B993" s="216"/>
    </row>
    <row r="994" s="199" customFormat="true" ht="15.8" spans="2:2">
      <c r="B994" s="216"/>
    </row>
    <row r="995" s="199" customFormat="true" ht="15.8" spans="2:2">
      <c r="B995" s="216"/>
    </row>
    <row r="996" s="199" customFormat="true" ht="15.8" spans="2:2">
      <c r="B996" s="216"/>
    </row>
    <row r="997" s="199" customFormat="true" ht="15.8" spans="2:2">
      <c r="B997" s="216"/>
    </row>
    <row r="998" s="199" customFormat="true" ht="15.8" spans="2:2">
      <c r="B998" s="216"/>
    </row>
    <row r="999" s="199" customFormat="true" ht="15.8" spans="2:2">
      <c r="B999" s="216"/>
    </row>
    <row r="1000" s="199" customFormat="true" ht="15.8" spans="2:2">
      <c r="B1000" s="216"/>
    </row>
    <row r="1001" s="199" customFormat="true" ht="15.8" spans="2:2">
      <c r="B1001" s="216"/>
    </row>
    <row r="1002" s="199" customFormat="true" ht="15.8" spans="2:2">
      <c r="B1002" s="216"/>
    </row>
    <row r="1003" s="199" customFormat="true" ht="15.8" spans="2:2">
      <c r="B1003" s="216"/>
    </row>
    <row r="1004" s="199" customFormat="true" ht="15.8" spans="2:2">
      <c r="B1004" s="216"/>
    </row>
    <row r="1005" s="199" customFormat="true" ht="15.8" spans="2:2">
      <c r="B1005" s="216"/>
    </row>
    <row r="1006" s="199" customFormat="true" ht="15.8" spans="2:2">
      <c r="B1006" s="216"/>
    </row>
    <row r="1007" s="199" customFormat="true" ht="15.8" spans="2:2">
      <c r="B1007" s="216"/>
    </row>
    <row r="1008" s="199" customFormat="true" ht="15.8" spans="2:2">
      <c r="B1008" s="216"/>
    </row>
    <row r="1009" s="199" customFormat="true" ht="15.8" spans="2:2">
      <c r="B1009" s="216"/>
    </row>
    <row r="1010" s="199" customFormat="true" ht="15.8" spans="2:2">
      <c r="B1010" s="216"/>
    </row>
    <row r="1011" s="199" customFormat="true" ht="15.8" spans="2:2">
      <c r="B1011" s="216"/>
    </row>
    <row r="1012" s="199" customFormat="true" ht="15.8" spans="2:2">
      <c r="B1012" s="216"/>
    </row>
    <row r="1013" s="199" customFormat="true" ht="15.8" spans="2:2">
      <c r="B1013" s="216"/>
    </row>
    <row r="1014" s="199" customFormat="true" ht="15.8" spans="2:2">
      <c r="B1014" s="216"/>
    </row>
    <row r="1015" s="199" customFormat="true" ht="15.8" spans="2:2">
      <c r="B1015" s="216"/>
    </row>
    <row r="1016" s="199" customFormat="true" ht="15.8" spans="2:2">
      <c r="B1016" s="216"/>
    </row>
    <row r="1017" s="199" customFormat="true" ht="15.8" spans="2:2">
      <c r="B1017" s="216"/>
    </row>
    <row r="1018" s="199" customFormat="true" ht="15.8" spans="2:2">
      <c r="B1018" s="216"/>
    </row>
    <row r="1019" s="199" customFormat="true" ht="15.8" spans="2:2">
      <c r="B1019" s="216"/>
    </row>
    <row r="1020" s="199" customFormat="true" ht="15.8" spans="2:2">
      <c r="B1020" s="216"/>
    </row>
    <row r="1021" s="199" customFormat="true" ht="15.8" spans="2:2">
      <c r="B1021" s="216"/>
    </row>
    <row r="1022" s="199" customFormat="true" ht="15.8" spans="2:2">
      <c r="B1022" s="216"/>
    </row>
    <row r="1023" s="199" customFormat="true" ht="15.8" spans="2:2">
      <c r="B1023" s="216"/>
    </row>
    <row r="1024" s="199" customFormat="true" ht="15.8" spans="2:2">
      <c r="B1024" s="216"/>
    </row>
    <row r="1025" s="199" customFormat="true" ht="15.8" spans="2:2">
      <c r="B1025" s="216"/>
    </row>
    <row r="1026" s="199" customFormat="true" ht="15.8" spans="2:2">
      <c r="B1026" s="216"/>
    </row>
    <row r="1027" s="199" customFormat="true" ht="15.8" spans="2:2">
      <c r="B1027" s="216"/>
    </row>
    <row r="1028" s="199" customFormat="true" ht="15.8" spans="2:2">
      <c r="B1028" s="216"/>
    </row>
    <row r="1029" s="199" customFormat="true" ht="15.8" spans="2:2">
      <c r="B1029" s="216"/>
    </row>
    <row r="1030" s="199" customFormat="true" ht="15.8" spans="2:2">
      <c r="B1030" s="216"/>
    </row>
    <row r="1031" s="199" customFormat="true" ht="15.8" spans="2:2">
      <c r="B1031" s="216"/>
    </row>
    <row r="1032" s="199" customFormat="true" ht="15.8" spans="2:2">
      <c r="B1032" s="216"/>
    </row>
    <row r="1033" s="199" customFormat="true" ht="15.8" spans="2:2">
      <c r="B1033" s="216"/>
    </row>
    <row r="1034" s="199" customFormat="true" ht="15.8" spans="2:2">
      <c r="B1034" s="216"/>
    </row>
    <row r="1035" s="199" customFormat="true" ht="15.8" spans="2:2">
      <c r="B1035" s="216"/>
    </row>
    <row r="1036" s="199" customFormat="true" ht="15.8" spans="2:2">
      <c r="B1036" s="216"/>
    </row>
    <row r="1037" s="199" customFormat="true" ht="15.8" spans="2:2">
      <c r="B1037" s="216"/>
    </row>
    <row r="1038" s="199" customFormat="true" ht="15.8" spans="2:2">
      <c r="B1038" s="216"/>
    </row>
    <row r="1039" s="199" customFormat="true" ht="15.8" spans="2:2">
      <c r="B1039" s="216"/>
    </row>
    <row r="1040" s="199" customFormat="true" ht="15.8" spans="2:2">
      <c r="B1040" s="216"/>
    </row>
    <row r="1041" s="199" customFormat="true" ht="15.8" spans="2:2">
      <c r="B1041" s="216"/>
    </row>
    <row r="1042" s="199" customFormat="true" ht="15.8" spans="2:2">
      <c r="B1042" s="216"/>
    </row>
    <row r="1043" s="199" customFormat="true" ht="15.8" spans="2:2">
      <c r="B1043" s="216"/>
    </row>
    <row r="1044" s="199" customFormat="true" ht="15.8" spans="2:2">
      <c r="B1044" s="216"/>
    </row>
    <row r="1045" s="199" customFormat="true" ht="15.8" spans="2:2">
      <c r="B1045" s="216"/>
    </row>
    <row r="1046" s="199" customFormat="true" ht="15.8" spans="2:2">
      <c r="B1046" s="216"/>
    </row>
    <row r="1047" s="199" customFormat="true" ht="15.8" spans="2:2">
      <c r="B1047" s="216"/>
    </row>
    <row r="1048" s="199" customFormat="true" ht="15.8" spans="2:2">
      <c r="B1048" s="216"/>
    </row>
    <row r="1049" s="199" customFormat="true" ht="15.8" spans="2:2">
      <c r="B1049" s="216"/>
    </row>
    <row r="1050" s="199" customFormat="true" ht="15.8" spans="2:2">
      <c r="B1050" s="216"/>
    </row>
    <row r="1051" s="199" customFormat="true" ht="15.8" spans="2:2">
      <c r="B1051" s="216"/>
    </row>
    <row r="1052" s="199" customFormat="true" ht="15.8" spans="2:2">
      <c r="B1052" s="216"/>
    </row>
    <row r="1053" s="199" customFormat="true" ht="15.8" spans="2:2">
      <c r="B1053" s="216"/>
    </row>
    <row r="1054" s="199" customFormat="true" ht="15.8" spans="2:2">
      <c r="B1054" s="216"/>
    </row>
    <row r="1055" s="199" customFormat="true" ht="15.8" spans="2:2">
      <c r="B1055" s="216"/>
    </row>
    <row r="1056" s="199" customFormat="true" ht="15.8" spans="2:2">
      <c r="B1056" s="216"/>
    </row>
    <row r="1057" s="199" customFormat="true" ht="15.8" spans="2:2">
      <c r="B1057" s="216"/>
    </row>
    <row r="1058" s="199" customFormat="true" ht="15.8" spans="2:2">
      <c r="B1058" s="216"/>
    </row>
    <row r="1059" s="199" customFormat="true" ht="15.8" spans="2:2">
      <c r="B1059" s="216"/>
    </row>
    <row r="1060" s="199" customFormat="true" ht="15.8" spans="2:2">
      <c r="B1060" s="216"/>
    </row>
    <row r="1061" s="199" customFormat="true" ht="15.8" spans="2:2">
      <c r="B1061" s="216"/>
    </row>
    <row r="1062" s="199" customFormat="true" ht="15.8" spans="2:2">
      <c r="B1062" s="216"/>
    </row>
    <row r="1063" s="199" customFormat="true" ht="15.8" spans="2:2">
      <c r="B1063" s="216"/>
    </row>
    <row r="1064" s="199" customFormat="true" ht="15.8" spans="2:2">
      <c r="B1064" s="216"/>
    </row>
    <row r="1065" s="199" customFormat="true" ht="15.8" spans="2:2">
      <c r="B1065" s="216"/>
    </row>
    <row r="1066" s="199" customFormat="true" ht="15.8" spans="2:2">
      <c r="B1066" s="216"/>
    </row>
    <row r="1067" s="199" customFormat="true" ht="15.8" spans="2:2">
      <c r="B1067" s="216"/>
    </row>
    <row r="1068" s="199" customFormat="true" ht="15.8" spans="2:2">
      <c r="B1068" s="216"/>
    </row>
    <row r="1069" s="199" customFormat="true" ht="15.8" spans="2:2">
      <c r="B1069" s="216"/>
    </row>
    <row r="1070" s="199" customFormat="true" ht="15.8" spans="2:2">
      <c r="B1070" s="216"/>
    </row>
    <row r="1071" s="199" customFormat="true" ht="15.8" spans="2:2">
      <c r="B1071" s="216"/>
    </row>
    <row r="1072" s="199" customFormat="true" ht="15.8" spans="2:2">
      <c r="B1072" s="216"/>
    </row>
    <row r="1073" s="199" customFormat="true" ht="15.8" spans="2:2">
      <c r="B1073" s="216"/>
    </row>
    <row r="1074" s="199" customFormat="true" ht="15.8" spans="2:2">
      <c r="B1074" s="216"/>
    </row>
    <row r="1075" s="199" customFormat="true" ht="15.8" spans="2:2">
      <c r="B1075" s="216"/>
    </row>
    <row r="1076" s="199" customFormat="true" ht="15.8" spans="2:2">
      <c r="B1076" s="216"/>
    </row>
    <row r="1077" s="199" customFormat="true" ht="15.8" spans="2:2">
      <c r="B1077" s="216"/>
    </row>
    <row r="1078" s="199" customFormat="true" ht="15.8" spans="2:2">
      <c r="B1078" s="216"/>
    </row>
    <row r="1079" s="199" customFormat="true" ht="15.8" spans="2:2">
      <c r="B1079" s="216"/>
    </row>
    <row r="1080" s="199" customFormat="true" ht="15.8" spans="2:2">
      <c r="B1080" s="216"/>
    </row>
    <row r="1081" s="199" customFormat="true" ht="15.8" spans="2:2">
      <c r="B1081" s="216"/>
    </row>
    <row r="1082" s="199" customFormat="true" ht="15.8" spans="2:2">
      <c r="B1082" s="216"/>
    </row>
    <row r="1083" s="199" customFormat="true" ht="15.8" spans="2:2">
      <c r="B1083" s="216"/>
    </row>
    <row r="1084" s="199" customFormat="true" ht="15.8" spans="2:2">
      <c r="B1084" s="216"/>
    </row>
    <row r="1085" s="199" customFormat="true" ht="15.8" spans="2:2">
      <c r="B1085" s="216"/>
    </row>
    <row r="1086" s="199" customFormat="true" ht="15.8" spans="2:2">
      <c r="B1086" s="216"/>
    </row>
    <row r="1087" s="199" customFormat="true" ht="15.8" spans="2:2">
      <c r="B1087" s="216"/>
    </row>
    <row r="1088" s="199" customFormat="true" ht="15.8" spans="2:2">
      <c r="B1088" s="216"/>
    </row>
    <row r="1089" s="199" customFormat="true" ht="15.8" spans="2:2">
      <c r="B1089" s="216"/>
    </row>
    <row r="1090" s="199" customFormat="true" ht="15.8" spans="2:2">
      <c r="B1090" s="216"/>
    </row>
    <row r="1091" s="199" customFormat="true" ht="15.8" spans="2:2">
      <c r="B1091" s="216"/>
    </row>
    <row r="1092" s="199" customFormat="true" ht="15.8" spans="2:2">
      <c r="B1092" s="216"/>
    </row>
    <row r="1093" s="199" customFormat="true" ht="15.8" spans="2:2">
      <c r="B1093" s="216"/>
    </row>
    <row r="1094" s="199" customFormat="true" ht="15.8" spans="2:2">
      <c r="B1094" s="216"/>
    </row>
    <row r="1095" s="199" customFormat="true" ht="15.8" spans="2:2">
      <c r="B1095" s="216"/>
    </row>
    <row r="1096" s="199" customFormat="true" ht="15.8" spans="2:2">
      <c r="B1096" s="216"/>
    </row>
    <row r="1097" s="199" customFormat="true" ht="15.8" spans="2:2">
      <c r="B1097" s="216"/>
    </row>
    <row r="1098" s="199" customFormat="true" ht="15.8" spans="2:2">
      <c r="B1098" s="216"/>
    </row>
    <row r="1099" s="199" customFormat="true" ht="15.8" spans="2:2">
      <c r="B1099" s="216"/>
    </row>
    <row r="1100" s="199" customFormat="true" ht="15.8" spans="2:2">
      <c r="B1100" s="216"/>
    </row>
    <row r="1101" s="199" customFormat="true" ht="15.8" spans="2:2">
      <c r="B1101" s="216"/>
    </row>
    <row r="1102" s="199" customFormat="true" ht="15.8" spans="2:2">
      <c r="B1102" s="216"/>
    </row>
    <row r="1103" s="199" customFormat="true" ht="15.8" spans="2:2">
      <c r="B1103" s="216"/>
    </row>
    <row r="1104" s="199" customFormat="true" ht="15.8" spans="2:2">
      <c r="B1104" s="216"/>
    </row>
    <row r="1105" s="199" customFormat="true" ht="15.8" spans="2:2">
      <c r="B1105" s="216"/>
    </row>
    <row r="1106" s="199" customFormat="true" ht="15.8" spans="2:2">
      <c r="B1106" s="216"/>
    </row>
    <row r="1107" s="199" customFormat="true" ht="15.8" spans="2:2">
      <c r="B1107" s="216"/>
    </row>
    <row r="1108" s="199" customFormat="true" ht="15.8" spans="2:2">
      <c r="B1108" s="216"/>
    </row>
    <row r="1109" s="199" customFormat="true" ht="15.8" spans="2:2">
      <c r="B1109" s="216"/>
    </row>
    <row r="1110" s="199" customFormat="true" ht="15.8" spans="2:2">
      <c r="B1110" s="216"/>
    </row>
    <row r="1111" s="199" customFormat="true" ht="15.8" spans="2:2">
      <c r="B1111" s="216"/>
    </row>
    <row r="1112" s="199" customFormat="true" ht="15.8" spans="2:2">
      <c r="B1112" s="216"/>
    </row>
    <row r="1113" s="199" customFormat="true" ht="15.8" spans="2:2">
      <c r="B1113" s="216"/>
    </row>
    <row r="1114" s="199" customFormat="true" ht="15.8" spans="2:2">
      <c r="B1114" s="216"/>
    </row>
    <row r="1115" s="199" customFormat="true" ht="15.8" spans="2:2">
      <c r="B1115" s="216"/>
    </row>
    <row r="1116" s="199" customFormat="true" ht="15.8" spans="2:2">
      <c r="B1116" s="216"/>
    </row>
    <row r="1117" s="199" customFormat="true" ht="15.8" spans="2:2">
      <c r="B1117" s="216"/>
    </row>
    <row r="1118" s="199" customFormat="true" ht="15.8" spans="2:2">
      <c r="B1118" s="216"/>
    </row>
    <row r="1119" s="199" customFormat="true" ht="15.8" spans="2:2">
      <c r="B1119" s="216"/>
    </row>
    <row r="1120" s="199" customFormat="true" ht="15.8" spans="2:2">
      <c r="B1120" s="216"/>
    </row>
    <row r="1121" s="199" customFormat="true" ht="15.8" spans="2:2">
      <c r="B1121" s="216"/>
    </row>
    <row r="1122" s="199" customFormat="true" ht="15.8" spans="2:2">
      <c r="B1122" s="216"/>
    </row>
    <row r="1123" s="199" customFormat="true" ht="15.8" spans="2:2">
      <c r="B1123" s="216"/>
    </row>
    <row r="1124" s="199" customFormat="true" ht="15.8" spans="2:2">
      <c r="B1124" s="216"/>
    </row>
    <row r="1125" s="199" customFormat="true" ht="15.8" spans="2:2">
      <c r="B1125" s="216"/>
    </row>
    <row r="1126" s="199" customFormat="true" ht="15.8" spans="2:2">
      <c r="B1126" s="216"/>
    </row>
    <row r="1127" s="199" customFormat="true" ht="15.8" spans="2:2">
      <c r="B1127" s="216"/>
    </row>
    <row r="1128" s="199" customFormat="true" ht="15.8" spans="2:2">
      <c r="B1128" s="216"/>
    </row>
    <row r="1129" s="199" customFormat="true" ht="15.8" spans="2:2">
      <c r="B1129" s="216"/>
    </row>
    <row r="1130" s="199" customFormat="true" ht="15.8" spans="2:2">
      <c r="B1130" s="216"/>
    </row>
    <row r="1131" s="199" customFormat="true" ht="15.8" spans="2:2">
      <c r="B1131" s="216"/>
    </row>
    <row r="1132" s="199" customFormat="true" ht="15.8" spans="2:2">
      <c r="B1132" s="216"/>
    </row>
    <row r="1133" s="199" customFormat="true" ht="15.8" spans="2:2">
      <c r="B1133" s="216"/>
    </row>
    <row r="1134" s="199" customFormat="true" ht="15.8" spans="2:2">
      <c r="B1134" s="216"/>
    </row>
    <row r="1135" s="199" customFormat="true" ht="15.8" spans="2:2">
      <c r="B1135" s="216"/>
    </row>
    <row r="1136" s="199" customFormat="true" ht="15.8" spans="2:2">
      <c r="B1136" s="216"/>
    </row>
    <row r="1137" s="199" customFormat="true" ht="15.8" spans="2:2">
      <c r="B1137" s="216"/>
    </row>
    <row r="1138" s="199" customFormat="true" ht="15.8" spans="2:2">
      <c r="B1138" s="216"/>
    </row>
    <row r="1139" s="199" customFormat="true" ht="15.8" spans="2:2">
      <c r="B1139" s="216"/>
    </row>
    <row r="1140" s="199" customFormat="true" ht="15.8" spans="2:2">
      <c r="B1140" s="216"/>
    </row>
    <row r="1141" s="199" customFormat="true" ht="15.8" spans="2:2">
      <c r="B1141" s="216"/>
    </row>
    <row r="1142" s="199" customFormat="true" ht="15.8" spans="2:2">
      <c r="B1142" s="216"/>
    </row>
    <row r="1143" s="199" customFormat="true" ht="15.8" spans="2:2">
      <c r="B1143" s="216"/>
    </row>
    <row r="1144" s="199" customFormat="true" ht="15.8" spans="2:2">
      <c r="B1144" s="216"/>
    </row>
    <row r="1145" s="199" customFormat="true" ht="15.8" spans="2:2">
      <c r="B1145" s="216"/>
    </row>
    <row r="1146" s="199" customFormat="true" ht="15.8" spans="2:2">
      <c r="B1146" s="216"/>
    </row>
    <row r="1147" s="199" customFormat="true" ht="15.8" spans="2:2">
      <c r="B1147" s="216"/>
    </row>
    <row r="1148" s="199" customFormat="true" ht="15.8" spans="2:2">
      <c r="B1148" s="216"/>
    </row>
    <row r="1149" s="199" customFormat="true" ht="15.8" spans="2:2">
      <c r="B1149" s="216"/>
    </row>
    <row r="1150" s="199" customFormat="true" ht="15.8" spans="2:2">
      <c r="B1150" s="216"/>
    </row>
    <row r="1151" s="199" customFormat="true" ht="15.8" spans="2:2">
      <c r="B1151" s="216"/>
    </row>
    <row r="1152" s="199" customFormat="true" ht="15.8" spans="2:2">
      <c r="B1152" s="216"/>
    </row>
    <row r="1153" s="199" customFormat="true" ht="15.8" spans="2:2">
      <c r="B1153" s="216"/>
    </row>
    <row r="1154" s="199" customFormat="true" ht="15.8" spans="2:2">
      <c r="B1154" s="216"/>
    </row>
    <row r="1155" s="199" customFormat="true" ht="15.8" spans="2:2">
      <c r="B1155" s="216"/>
    </row>
    <row r="1156" s="199" customFormat="true" ht="15.8" spans="2:2">
      <c r="B1156" s="216"/>
    </row>
    <row r="1157" s="199" customFormat="true" ht="15.8" spans="2:2">
      <c r="B1157" s="216"/>
    </row>
    <row r="1158" s="199" customFormat="true" ht="15.8" spans="2:2">
      <c r="B1158" s="216"/>
    </row>
    <row r="1159" s="199" customFormat="true" ht="15.8" spans="2:2">
      <c r="B1159" s="216"/>
    </row>
    <row r="1160" s="199" customFormat="true" ht="15.8" spans="2:2">
      <c r="B1160" s="216"/>
    </row>
    <row r="1161" s="199" customFormat="true" ht="15.8" spans="2:2">
      <c r="B1161" s="216"/>
    </row>
    <row r="1162" s="199" customFormat="true" ht="15.8" spans="2:2">
      <c r="B1162" s="216"/>
    </row>
    <row r="1163" s="199" customFormat="true" ht="15.8" spans="2:2">
      <c r="B1163" s="216"/>
    </row>
    <row r="1164" s="199" customFormat="true" ht="15.8" spans="2:2">
      <c r="B1164" s="216"/>
    </row>
    <row r="1165" s="199" customFormat="true" ht="15.8" spans="2:2">
      <c r="B1165" s="216"/>
    </row>
    <row r="1166" s="199" customFormat="true" ht="15.8" spans="2:2">
      <c r="B1166" s="216"/>
    </row>
    <row r="1167" s="199" customFormat="true" ht="15.8" spans="2:2">
      <c r="B1167" s="216"/>
    </row>
    <row r="1168" s="199" customFormat="true" ht="15.8" spans="2:2">
      <c r="B1168" s="216"/>
    </row>
    <row r="1169" s="199" customFormat="true" ht="15.8" spans="2:2">
      <c r="B1169" s="216"/>
    </row>
    <row r="1170" s="199" customFormat="true" ht="15.8" spans="2:2">
      <c r="B1170" s="216"/>
    </row>
    <row r="1171" s="199" customFormat="true" ht="15.8" spans="2:2">
      <c r="B1171" s="216"/>
    </row>
    <row r="1172" s="199" customFormat="true" ht="15.8" spans="2:2">
      <c r="B1172" s="216"/>
    </row>
    <row r="1173" s="199" customFormat="true" ht="15.8" spans="2:2">
      <c r="B1173" s="216"/>
    </row>
    <row r="1174" s="199" customFormat="true" ht="15.8" spans="2:2">
      <c r="B1174" s="216"/>
    </row>
    <row r="1175" s="199" customFormat="true" ht="15.8" spans="2:2">
      <c r="B1175" s="216"/>
    </row>
    <row r="1176" s="199" customFormat="true" ht="15.8" spans="2:2">
      <c r="B1176" s="216"/>
    </row>
    <row r="1177" s="199" customFormat="true" ht="15.8" spans="2:2">
      <c r="B1177" s="216"/>
    </row>
    <row r="1178" s="199" customFormat="true" ht="15.8" spans="2:2">
      <c r="B1178" s="216"/>
    </row>
    <row r="1179" s="199" customFormat="true" ht="15.8" spans="2:2">
      <c r="B1179" s="216"/>
    </row>
    <row r="1180" s="199" customFormat="true" ht="15.8" spans="2:2">
      <c r="B1180" s="216"/>
    </row>
    <row r="1181" s="199" customFormat="true" ht="15.8" spans="2:2">
      <c r="B1181" s="216"/>
    </row>
    <row r="1182" s="199" customFormat="true" ht="15.8" spans="2:2">
      <c r="B1182" s="216"/>
    </row>
    <row r="1183" s="199" customFormat="true" ht="15.8" spans="2:2">
      <c r="B1183" s="216"/>
    </row>
    <row r="1184" s="199" customFormat="true" ht="15.8" spans="2:2">
      <c r="B1184" s="216"/>
    </row>
    <row r="1185" s="199" customFormat="true" ht="15.8" spans="2:2">
      <c r="B1185" s="216"/>
    </row>
    <row r="1186" s="199" customFormat="true" ht="15.8" spans="2:2">
      <c r="B1186" s="216"/>
    </row>
    <row r="1187" s="199" customFormat="true" ht="15.8" spans="2:2">
      <c r="B1187" s="216"/>
    </row>
    <row r="1188" s="199" customFormat="true" ht="15.8" spans="2:2">
      <c r="B1188" s="216"/>
    </row>
    <row r="1189" s="199" customFormat="true" ht="15.8" spans="2:2">
      <c r="B1189" s="216"/>
    </row>
    <row r="1190" s="199" customFormat="true" ht="15.8" spans="2:2">
      <c r="B1190" s="216"/>
    </row>
    <row r="1191" s="199" customFormat="true" ht="15.8" spans="2:2">
      <c r="B1191" s="216"/>
    </row>
    <row r="1192" s="199" customFormat="true" ht="15.8" spans="2:2">
      <c r="B1192" s="216"/>
    </row>
    <row r="1193" s="199" customFormat="true" ht="15.8" spans="2:2">
      <c r="B1193" s="216"/>
    </row>
    <row r="1194" s="199" customFormat="true" ht="15.8" spans="2:2">
      <c r="B1194" s="216"/>
    </row>
    <row r="1195" s="199" customFormat="true" ht="15.8" spans="2:2">
      <c r="B1195" s="216"/>
    </row>
    <row r="1196" s="199" customFormat="true" ht="15.8" spans="2:2">
      <c r="B1196" s="216"/>
    </row>
    <row r="1197" s="199" customFormat="true" ht="15.8" spans="2:2">
      <c r="B1197" s="216"/>
    </row>
    <row r="1198" s="199" customFormat="true" ht="15.8" spans="2:2">
      <c r="B1198" s="216"/>
    </row>
    <row r="1199" s="199" customFormat="true" ht="15.8" spans="2:2">
      <c r="B1199" s="216"/>
    </row>
    <row r="1200" s="199" customFormat="true" ht="15.8" spans="2:2">
      <c r="B1200" s="216"/>
    </row>
    <row r="1201" s="199" customFormat="true" ht="15.8" spans="2:2">
      <c r="B1201" s="216"/>
    </row>
    <row r="1202" s="199" customFormat="true" ht="15.8" spans="2:2">
      <c r="B1202" s="216"/>
    </row>
    <row r="1203" s="199" customFormat="true" ht="15.8" spans="2:2">
      <c r="B1203" s="216"/>
    </row>
    <row r="1204" s="199" customFormat="true" ht="15.8" spans="2:2">
      <c r="B1204" s="216"/>
    </row>
    <row r="1205" s="199" customFormat="true" ht="15.8" spans="2:2">
      <c r="B1205" s="216"/>
    </row>
    <row r="1206" s="199" customFormat="true" ht="15.8" spans="2:2">
      <c r="B1206" s="216"/>
    </row>
    <row r="1207" s="199" customFormat="true" ht="15.8" spans="2:2">
      <c r="B1207" s="216"/>
    </row>
    <row r="1208" s="199" customFormat="true" ht="15.8" spans="2:2">
      <c r="B1208" s="216"/>
    </row>
    <row r="1209" s="199" customFormat="true" ht="15.8" spans="2:2">
      <c r="B1209" s="216"/>
    </row>
    <row r="1210" s="199" customFormat="true" ht="15.8" spans="2:2">
      <c r="B1210" s="216"/>
    </row>
    <row r="1211" s="199" customFormat="true" ht="15.8" spans="2:2">
      <c r="B1211" s="216"/>
    </row>
    <row r="1212" s="199" customFormat="true" ht="15.8" spans="2:2">
      <c r="B1212" s="216"/>
    </row>
    <row r="1213" s="199" customFormat="true" ht="15.8" spans="2:2">
      <c r="B1213" s="216"/>
    </row>
    <row r="1214" s="199" customFormat="true" ht="15.8" spans="2:2">
      <c r="B1214" s="216"/>
    </row>
    <row r="1215" s="199" customFormat="true" ht="15.8" spans="2:2">
      <c r="B1215" s="216"/>
    </row>
    <row r="1216" s="199" customFormat="true" ht="15.8" spans="2:2">
      <c r="B1216" s="216"/>
    </row>
    <row r="1217" s="199" customFormat="true" ht="15.8" spans="2:2">
      <c r="B1217" s="216"/>
    </row>
    <row r="1218" s="199" customFormat="true" ht="15.8" spans="2:2">
      <c r="B1218" s="216"/>
    </row>
    <row r="1219" s="199" customFormat="true" ht="15.8" spans="2:2">
      <c r="B1219" s="216"/>
    </row>
    <row r="1220" s="199" customFormat="true" ht="15.8" spans="2:2">
      <c r="B1220" s="216"/>
    </row>
    <row r="1221" s="199" customFormat="true" ht="15.8" spans="2:2">
      <c r="B1221" s="216"/>
    </row>
    <row r="1222" s="199" customFormat="true" ht="15.8" spans="2:2">
      <c r="B1222" s="216"/>
    </row>
    <row r="1223" s="199" customFormat="true" ht="15.8" spans="2:2">
      <c r="B1223" s="216"/>
    </row>
    <row r="1224" s="199" customFormat="true" ht="15.8" spans="2:2">
      <c r="B1224" s="216"/>
    </row>
    <row r="1225" s="199" customFormat="true" ht="15.8" spans="2:2">
      <c r="B1225" s="216"/>
    </row>
    <row r="1226" s="199" customFormat="true" ht="15.8" spans="2:2">
      <c r="B1226" s="216"/>
    </row>
    <row r="1227" s="199" customFormat="true" ht="15.8" spans="2:2">
      <c r="B1227" s="216"/>
    </row>
    <row r="1228" s="199" customFormat="true" ht="15.8" spans="2:2">
      <c r="B1228" s="216"/>
    </row>
    <row r="1229" s="199" customFormat="true" ht="15.8" spans="2:2">
      <c r="B1229" s="216"/>
    </row>
    <row r="1230" s="199" customFormat="true" ht="15.8" spans="2:2">
      <c r="B1230" s="216"/>
    </row>
    <row r="1231" s="199" customFormat="true" ht="15.8" spans="2:2">
      <c r="B1231" s="216"/>
    </row>
    <row r="1232" s="199" customFormat="true" ht="15.8" spans="2:2">
      <c r="B1232" s="216"/>
    </row>
    <row r="1233" s="199" customFormat="true" ht="15.8" spans="2:2">
      <c r="B1233" s="216"/>
    </row>
    <row r="1234" s="199" customFormat="true" ht="15.8" spans="2:2">
      <c r="B1234" s="216"/>
    </row>
    <row r="1235" s="199" customFormat="true" ht="15.8" spans="2:2">
      <c r="B1235" s="216"/>
    </row>
    <row r="1236" s="199" customFormat="true" ht="15.8" spans="2:2">
      <c r="B1236" s="216"/>
    </row>
    <row r="1237" s="199" customFormat="true" ht="15.8" spans="2:2">
      <c r="B1237" s="216"/>
    </row>
    <row r="1238" s="199" customFormat="true" ht="15.8" spans="2:2">
      <c r="B1238" s="216"/>
    </row>
    <row r="1239" s="199" customFormat="true" ht="15.8" spans="2:2">
      <c r="B1239" s="216"/>
    </row>
    <row r="1240" s="199" customFormat="true" ht="15.8" spans="2:2">
      <c r="B1240" s="216"/>
    </row>
    <row r="1241" s="199" customFormat="true" ht="15.8" spans="2:2">
      <c r="B1241" s="216"/>
    </row>
    <row r="1242" s="199" customFormat="true" ht="15.8" spans="2:2">
      <c r="B1242" s="216"/>
    </row>
    <row r="1243" s="199" customFormat="true" ht="15.8" spans="2:2">
      <c r="B1243" s="216"/>
    </row>
    <row r="1244" s="199" customFormat="true" ht="15.8" spans="2:2">
      <c r="B1244" s="216"/>
    </row>
    <row r="1245" s="199" customFormat="true" ht="15.8" spans="2:2">
      <c r="B1245" s="216"/>
    </row>
    <row r="1246" s="199" customFormat="true" ht="15.8" spans="2:2">
      <c r="B1246" s="216"/>
    </row>
    <row r="1247" s="199" customFormat="true" ht="15.8" spans="2:2">
      <c r="B1247" s="216"/>
    </row>
    <row r="1248" s="199" customFormat="true" ht="15.8" spans="2:2">
      <c r="B1248" s="216"/>
    </row>
    <row r="1249" s="199" customFormat="true" ht="15.8" spans="2:2">
      <c r="B1249" s="216"/>
    </row>
    <row r="1250" s="199" customFormat="true" ht="15.8" spans="2:2">
      <c r="B1250" s="216"/>
    </row>
    <row r="1251" s="199" customFormat="true" ht="15.8" spans="2:2">
      <c r="B1251" s="216"/>
    </row>
    <row r="1252" s="199" customFormat="true" ht="15.8" spans="2:2">
      <c r="B1252" s="216"/>
    </row>
    <row r="1253" s="199" customFormat="true" ht="15.8" spans="2:2">
      <c r="B1253" s="216"/>
    </row>
    <row r="1254" s="199" customFormat="true" ht="15.8" spans="2:2">
      <c r="B1254" s="216"/>
    </row>
    <row r="1255" s="199" customFormat="true" ht="15.8" spans="2:2">
      <c r="B1255" s="216"/>
    </row>
    <row r="1256" s="199" customFormat="true" ht="15.8" spans="2:2">
      <c r="B1256" s="216"/>
    </row>
    <row r="1257" s="199" customFormat="true" ht="15.8" spans="2:2">
      <c r="B1257" s="216"/>
    </row>
    <row r="1258" s="199" customFormat="true" ht="15.8" spans="2:2">
      <c r="B1258" s="216"/>
    </row>
    <row r="1259" s="199" customFormat="true" ht="15.8" spans="2:2">
      <c r="B1259" s="216"/>
    </row>
    <row r="1260" s="199" customFormat="true" ht="15.8" spans="2:2">
      <c r="B1260" s="216"/>
    </row>
    <row r="1261" s="199" customFormat="true" ht="15.8" spans="2:2">
      <c r="B1261" s="216"/>
    </row>
    <row r="1262" s="199" customFormat="true" ht="15.8" spans="2:2">
      <c r="B1262" s="216"/>
    </row>
    <row r="1263" s="199" customFormat="true" ht="15.8" spans="2:2">
      <c r="B1263" s="216"/>
    </row>
    <row r="1264" s="199" customFormat="true" ht="15.8" spans="2:2">
      <c r="B1264" s="216"/>
    </row>
    <row r="1265" s="199" customFormat="true" ht="15.8" spans="2:2">
      <c r="B1265" s="216"/>
    </row>
    <row r="1266" s="199" customFormat="true" ht="15.8" spans="2:2">
      <c r="B1266" s="216"/>
    </row>
    <row r="1267" s="199" customFormat="true" ht="15.8" spans="2:2">
      <c r="B1267" s="216"/>
    </row>
    <row r="1268" s="199" customFormat="true" ht="15.8" spans="2:2">
      <c r="B1268" s="216"/>
    </row>
    <row r="1269" s="199" customFormat="true" ht="15.8" spans="2:2">
      <c r="B1269" s="216"/>
    </row>
    <row r="1270" s="199" customFormat="true" ht="15.8" spans="2:2">
      <c r="B1270" s="216"/>
    </row>
    <row r="1271" s="199" customFormat="true" ht="15.8" spans="2:2">
      <c r="B1271" s="216"/>
    </row>
    <row r="1272" s="199" customFormat="true" ht="15.8" spans="2:2">
      <c r="B1272" s="216"/>
    </row>
    <row r="1273" s="199" customFormat="true" ht="15.8" spans="2:2">
      <c r="B1273" s="216"/>
    </row>
    <row r="1274" s="199" customFormat="true" ht="15.8" spans="2:2">
      <c r="B1274" s="216"/>
    </row>
    <row r="1275" s="199" customFormat="true" ht="15.8" spans="2:2">
      <c r="B1275" s="216"/>
    </row>
    <row r="1276" s="199" customFormat="true" ht="15.8" spans="2:2">
      <c r="B1276" s="216"/>
    </row>
    <row r="1277" s="199" customFormat="true" ht="15.8" spans="2:2">
      <c r="B1277" s="216"/>
    </row>
    <row r="1278" s="199" customFormat="true" ht="15.8" spans="2:2">
      <c r="B1278" s="216"/>
    </row>
    <row r="1279" s="199" customFormat="true" ht="15.8" spans="2:2">
      <c r="B1279" s="216"/>
    </row>
    <row r="1280" s="199" customFormat="true" ht="15.8" spans="2:2">
      <c r="B1280" s="216"/>
    </row>
    <row r="1281" s="199" customFormat="true" ht="15.8" spans="2:2">
      <c r="B1281" s="216"/>
    </row>
    <row r="1282" s="199" customFormat="true" ht="15.8" spans="2:2">
      <c r="B1282" s="216"/>
    </row>
    <row r="1283" s="199" customFormat="true" ht="15.8" spans="2:2">
      <c r="B1283" s="216"/>
    </row>
    <row r="1284" s="199" customFormat="true" ht="15.8" spans="2:2">
      <c r="B1284" s="216"/>
    </row>
    <row r="1285" s="199" customFormat="true" ht="15.8" spans="2:2">
      <c r="B1285" s="216"/>
    </row>
    <row r="1286" s="199" customFormat="true" ht="15.8" spans="2:2">
      <c r="B1286" s="216"/>
    </row>
    <row r="1287" s="199" customFormat="true" ht="15.8" spans="2:2">
      <c r="B1287" s="216"/>
    </row>
    <row r="1288" s="199" customFormat="true" ht="15.8" spans="2:2">
      <c r="B1288" s="216"/>
    </row>
    <row r="1289" s="199" customFormat="true" ht="15.8" spans="2:2">
      <c r="B1289" s="216"/>
    </row>
    <row r="1290" s="199" customFormat="true" ht="15.8" spans="2:2">
      <c r="B1290" s="216"/>
    </row>
    <row r="1291" s="199" customFormat="true" ht="15.8" spans="2:2">
      <c r="B1291" s="216"/>
    </row>
    <row r="1292" s="199" customFormat="true" ht="15.8" spans="2:2">
      <c r="B1292" s="216"/>
    </row>
    <row r="1293" s="199" customFormat="true" ht="15.8" spans="2:2">
      <c r="B1293" s="216"/>
    </row>
    <row r="1294" s="199" customFormat="true" ht="15.8" spans="2:2">
      <c r="B1294" s="216"/>
    </row>
    <row r="1295" s="199" customFormat="true" ht="15.8" spans="2:2">
      <c r="B1295" s="216"/>
    </row>
    <row r="1296" s="199" customFormat="true" ht="15.8" spans="2:2">
      <c r="B1296" s="216"/>
    </row>
    <row r="1297" s="199" customFormat="true" ht="15.8" spans="2:2">
      <c r="B1297" s="216"/>
    </row>
    <row r="1298" s="199" customFormat="true" ht="15.8" spans="2:2">
      <c r="B1298" s="216"/>
    </row>
    <row r="1299" s="199" customFormat="true" ht="15.8" spans="2:2">
      <c r="B1299" s="216"/>
    </row>
    <row r="1300" s="199" customFormat="true" ht="15.8" spans="2:2">
      <c r="B1300" s="216"/>
    </row>
    <row r="1301" s="199" customFormat="true" ht="15.8" spans="2:2">
      <c r="B1301" s="216"/>
    </row>
    <row r="1302" s="199" customFormat="true" ht="15.8" spans="2:2">
      <c r="B1302" s="216"/>
    </row>
    <row r="1303" s="199" customFormat="true" ht="15.8" spans="2:2">
      <c r="B1303" s="216"/>
    </row>
    <row r="1304" s="199" customFormat="true" ht="15.8" spans="2:2">
      <c r="B1304" s="216"/>
    </row>
    <row r="1305" s="199" customFormat="true" ht="15.8" spans="2:2">
      <c r="B1305" s="216"/>
    </row>
    <row r="1306" s="199" customFormat="true" ht="15.8" spans="2:2">
      <c r="B1306" s="216"/>
    </row>
    <row r="1307" s="199" customFormat="true" ht="15.8" spans="2:2">
      <c r="B1307" s="216"/>
    </row>
    <row r="1308" s="199" customFormat="true" ht="15.8" spans="2:2">
      <c r="B1308" s="216"/>
    </row>
    <row r="1309" s="199" customFormat="true" ht="15.8" spans="2:2">
      <c r="B1309" s="216"/>
    </row>
    <row r="1310" s="199" customFormat="true" ht="15.8" spans="2:2">
      <c r="B1310" s="216"/>
    </row>
    <row r="1311" s="199" customFormat="true" ht="15.8" spans="2:2">
      <c r="B1311" s="216"/>
    </row>
    <row r="1312" s="199" customFormat="true" ht="15.8" spans="2:2">
      <c r="B1312" s="216"/>
    </row>
    <row r="1313" s="199" customFormat="true" ht="15.8" spans="2:2">
      <c r="B1313" s="216"/>
    </row>
    <row r="1314" s="199" customFormat="true" ht="15.8" spans="2:2">
      <c r="B1314" s="216"/>
    </row>
    <row r="1315" s="199" customFormat="true" ht="15.8" spans="2:2">
      <c r="B1315" s="216"/>
    </row>
    <row r="1316" s="199" customFormat="true" ht="15.8" spans="2:2">
      <c r="B1316" s="216"/>
    </row>
    <row r="1317" s="199" customFormat="true" ht="15.8" spans="2:2">
      <c r="B1317" s="216"/>
    </row>
    <row r="1318" s="199" customFormat="true" ht="15.8" spans="2:2">
      <c r="B1318" s="216"/>
    </row>
    <row r="1319" s="199" customFormat="true" ht="15.8" spans="2:2">
      <c r="B1319" s="216"/>
    </row>
    <row r="1320" s="199" customFormat="true" ht="15.8" spans="2:2">
      <c r="B1320" s="216"/>
    </row>
    <row r="1321" s="199" customFormat="true" ht="15.8" spans="2:2">
      <c r="B1321" s="216"/>
    </row>
    <row r="1322" s="199" customFormat="true" ht="15.8" spans="2:2">
      <c r="B1322" s="216"/>
    </row>
    <row r="1323" s="199" customFormat="true" ht="15.8" spans="2:2">
      <c r="B1323" s="216"/>
    </row>
    <row r="1324" s="199" customFormat="true" ht="15.8" spans="2:2">
      <c r="B1324" s="216"/>
    </row>
    <row r="1325" s="199" customFormat="true" ht="15.8" spans="2:2">
      <c r="B1325" s="216"/>
    </row>
    <row r="1326" s="199" customFormat="true" ht="15.8" spans="2:2">
      <c r="B1326" s="216"/>
    </row>
    <row r="1327" s="199" customFormat="true" ht="15.8" spans="2:2">
      <c r="B1327" s="216"/>
    </row>
    <row r="1328" s="199" customFormat="true" ht="15.8" spans="2:2">
      <c r="B1328" s="216"/>
    </row>
    <row r="1329" s="199" customFormat="true" ht="15.8" spans="2:2">
      <c r="B1329" s="216"/>
    </row>
    <row r="1330" s="199" customFormat="true" ht="15.8" spans="2:2">
      <c r="B1330" s="216"/>
    </row>
    <row r="1331" s="199" customFormat="true" ht="15.8" spans="2:2">
      <c r="B1331" s="216"/>
    </row>
    <row r="1332" s="199" customFormat="true" ht="15.8" spans="2:2">
      <c r="B1332" s="216"/>
    </row>
    <row r="1333" s="199" customFormat="true" ht="15.8" spans="2:2">
      <c r="B1333" s="216"/>
    </row>
    <row r="1334" s="199" customFormat="true" ht="15.8" spans="2:2">
      <c r="B1334" s="216"/>
    </row>
    <row r="1335" s="199" customFormat="true" ht="15.8" spans="2:2">
      <c r="B1335" s="216"/>
    </row>
    <row r="1336" s="199" customFormat="true" ht="15.8" spans="2:2">
      <c r="B1336" s="216"/>
    </row>
    <row r="1337" s="199" customFormat="true" ht="15.8" spans="2:2">
      <c r="B1337" s="216"/>
    </row>
    <row r="1338" s="199" customFormat="true" ht="15.8" spans="2:2">
      <c r="B1338" s="216"/>
    </row>
    <row r="1339" s="199" customFormat="true" ht="15.8" spans="2:2">
      <c r="B1339" s="216"/>
    </row>
    <row r="1340" s="199" customFormat="true" ht="15.8" spans="2:2">
      <c r="B1340" s="216"/>
    </row>
    <row r="1341" s="199" customFormat="true" ht="15.8" spans="2:2">
      <c r="B1341" s="216"/>
    </row>
    <row r="1342" s="199" customFormat="true" ht="15.8" spans="2:2">
      <c r="B1342" s="216"/>
    </row>
    <row r="1343" s="199" customFormat="true" ht="15.8" spans="2:2">
      <c r="B1343" s="216"/>
    </row>
    <row r="1344" s="199" customFormat="true" ht="15.8" spans="2:2">
      <c r="B1344" s="216"/>
    </row>
    <row r="1345" s="199" customFormat="true" ht="15.8" spans="2:2">
      <c r="B1345" s="216"/>
    </row>
    <row r="1346" s="199" customFormat="true" ht="15.8" spans="2:2">
      <c r="B1346" s="216"/>
    </row>
    <row r="1347" s="199" customFormat="true" ht="15.8" spans="2:2">
      <c r="B1347" s="216"/>
    </row>
    <row r="1348" s="199" customFormat="true" ht="15.8" spans="2:2">
      <c r="B1348" s="216"/>
    </row>
    <row r="1349" s="199" customFormat="true" ht="15.8" spans="2:2">
      <c r="B1349" s="216"/>
    </row>
    <row r="1350" s="199" customFormat="true" ht="15.8" spans="2:2">
      <c r="B1350" s="216"/>
    </row>
    <row r="1351" s="199" customFormat="true" ht="15.8" spans="2:2">
      <c r="B1351" s="216"/>
    </row>
    <row r="1352" s="199" customFormat="true" ht="15.8" spans="2:2">
      <c r="B1352" s="216"/>
    </row>
    <row r="1353" s="199" customFormat="true" ht="15.8" spans="2:2">
      <c r="B1353" s="216"/>
    </row>
    <row r="1354" s="199" customFormat="true" ht="15.8" spans="2:2">
      <c r="B1354" s="216"/>
    </row>
    <row r="1355" s="199" customFormat="true" ht="15.8" spans="2:2">
      <c r="B1355" s="216"/>
    </row>
    <row r="1356" s="199" customFormat="true" ht="15.8" spans="2:2">
      <c r="B1356" s="216"/>
    </row>
    <row r="1357" s="199" customFormat="true" ht="15.8" spans="2:2">
      <c r="B1357" s="216"/>
    </row>
    <row r="1358" s="199" customFormat="true" ht="15.8" spans="2:2">
      <c r="B1358" s="216"/>
    </row>
    <row r="1359" s="199" customFormat="true" ht="15.8" spans="2:2">
      <c r="B1359" s="216"/>
    </row>
    <row r="1360" s="199" customFormat="true" ht="15.8" spans="2:2">
      <c r="B1360" s="216"/>
    </row>
    <row r="1361" s="199" customFormat="true" ht="15.8" spans="2:2">
      <c r="B1361" s="216"/>
    </row>
    <row r="1362" s="199" customFormat="true" ht="15.8" spans="2:2">
      <c r="B1362" s="216"/>
    </row>
    <row r="1363" s="199" customFormat="true" ht="15.8" spans="2:2">
      <c r="B1363" s="216"/>
    </row>
    <row r="1364" s="199" customFormat="true" ht="15.8" spans="2:2">
      <c r="B1364" s="216"/>
    </row>
    <row r="1365" s="199" customFormat="true" ht="15.8" spans="2:2">
      <c r="B1365" s="216"/>
    </row>
    <row r="1366" s="199" customFormat="true" ht="15.8" spans="2:2">
      <c r="B1366" s="216"/>
    </row>
    <row r="1367" s="199" customFormat="true" ht="15.8" spans="2:2">
      <c r="B1367" s="216"/>
    </row>
    <row r="1368" s="199" customFormat="true" ht="15.8" spans="2:2">
      <c r="B1368" s="216"/>
    </row>
    <row r="1369" s="199" customFormat="true" ht="15.8" spans="2:2">
      <c r="B1369" s="216"/>
    </row>
    <row r="1370" s="199" customFormat="true" ht="15.8" spans="2:2">
      <c r="B1370" s="216"/>
    </row>
    <row r="1371" s="199" customFormat="true" ht="15.8" spans="2:2">
      <c r="B1371" s="216"/>
    </row>
    <row r="1372" s="199" customFormat="true" ht="15.8" spans="2:2">
      <c r="B1372" s="216"/>
    </row>
    <row r="1373" s="199" customFormat="true" ht="15.8" spans="2:2">
      <c r="B1373" s="216"/>
    </row>
    <row r="1374" s="199" customFormat="true" ht="15.8" spans="2:2">
      <c r="B1374" s="216"/>
    </row>
    <row r="1375" s="199" customFormat="true" ht="15.8" spans="2:2">
      <c r="B1375" s="216"/>
    </row>
    <row r="1376" s="199" customFormat="true" ht="15.8" spans="2:2">
      <c r="B1376" s="216"/>
    </row>
    <row r="1377" s="199" customFormat="true" ht="15.8" spans="2:2">
      <c r="B1377" s="216"/>
    </row>
    <row r="1378" s="199" customFormat="true" ht="15.8" spans="2:2">
      <c r="B1378" s="216"/>
    </row>
    <row r="1379" s="199" customFormat="true" ht="15.8" spans="2:2">
      <c r="B1379" s="216"/>
    </row>
    <row r="1380" s="199" customFormat="true" ht="15.8" spans="2:2">
      <c r="B1380" s="216"/>
    </row>
    <row r="1381" s="199" customFormat="true" ht="15.8" spans="2:2">
      <c r="B1381" s="216"/>
    </row>
    <row r="1382" s="199" customFormat="true" ht="15.8" spans="2:2">
      <c r="B1382" s="216"/>
    </row>
    <row r="1383" s="199" customFormat="true" ht="15.8" spans="2:2">
      <c r="B1383" s="216"/>
    </row>
    <row r="1384" s="199" customFormat="true" ht="15.8" spans="2:2">
      <c r="B1384" s="216"/>
    </row>
    <row r="1385" s="199" customFormat="true" ht="15.8" spans="2:2">
      <c r="B1385" s="216"/>
    </row>
    <row r="1386" s="199" customFormat="true" ht="15.8" spans="2:2">
      <c r="B1386" s="216"/>
    </row>
    <row r="1387" s="199" customFormat="true" ht="15.8" spans="2:2">
      <c r="B1387" s="216"/>
    </row>
    <row r="1388" s="199" customFormat="true" ht="15.8" spans="2:2">
      <c r="B1388" s="216"/>
    </row>
    <row r="1389" s="199" customFormat="true" ht="15.8" spans="2:2">
      <c r="B1389" s="216"/>
    </row>
    <row r="1390" s="199" customFormat="true" ht="15.8" spans="2:2">
      <c r="B1390" s="216"/>
    </row>
    <row r="1391" s="199" customFormat="true" ht="15.8" spans="2:2">
      <c r="B1391" s="216"/>
    </row>
    <row r="1392" s="199" customFormat="true" ht="15.8" spans="2:2">
      <c r="B1392" s="216"/>
    </row>
    <row r="1393" s="199" customFormat="true" ht="15.8" spans="2:2">
      <c r="B1393" s="216"/>
    </row>
    <row r="1394" s="199" customFormat="true" ht="15.8" spans="2:2">
      <c r="B1394" s="216"/>
    </row>
    <row r="1395" s="199" customFormat="true" ht="15.8" spans="2:2">
      <c r="B1395" s="216"/>
    </row>
    <row r="1396" s="199" customFormat="true" ht="15.8" spans="2:2">
      <c r="B1396" s="216"/>
    </row>
    <row r="1397" s="199" customFormat="true" ht="15.8" spans="2:2">
      <c r="B1397" s="216"/>
    </row>
    <row r="1398" s="199" customFormat="true" ht="15.8" spans="2:2">
      <c r="B1398" s="216"/>
    </row>
    <row r="1399" s="199" customFormat="true" ht="15.8" spans="2:2">
      <c r="B1399" s="216"/>
    </row>
    <row r="1400" s="199" customFormat="true" ht="15.8" spans="2:2">
      <c r="B1400" s="216"/>
    </row>
    <row r="1401" s="199" customFormat="true" ht="15.8" spans="2:2">
      <c r="B1401" s="216"/>
    </row>
    <row r="1402" s="199" customFormat="true" ht="15.8" spans="2:2">
      <c r="B1402" s="216"/>
    </row>
    <row r="1403" s="199" customFormat="true" ht="15.8" spans="2:2">
      <c r="B1403" s="216"/>
    </row>
    <row r="1404" s="199" customFormat="true" ht="15.8" spans="2:2">
      <c r="B1404" s="216"/>
    </row>
    <row r="1405" s="199" customFormat="true" ht="15.8" spans="2:2">
      <c r="B1405" s="216"/>
    </row>
    <row r="1406" s="199" customFormat="true" ht="15.8" spans="2:2">
      <c r="B1406" s="216"/>
    </row>
    <row r="1407" s="199" customFormat="true" ht="15.8" spans="2:2">
      <c r="B1407" s="216"/>
    </row>
    <row r="1408" s="199" customFormat="true" ht="15.8" spans="2:2">
      <c r="B1408" s="216"/>
    </row>
    <row r="1409" s="199" customFormat="true" ht="15.8" spans="2:2">
      <c r="B1409" s="216"/>
    </row>
    <row r="1410" s="199" customFormat="true" ht="15.8" spans="2:2">
      <c r="B1410" s="216"/>
    </row>
    <row r="1411" s="199" customFormat="true" ht="15.8" spans="2:2">
      <c r="B1411" s="216"/>
    </row>
    <row r="1412" s="199" customFormat="true" ht="15.8" spans="2:2">
      <c r="B1412" s="216"/>
    </row>
    <row r="1413" s="199" customFormat="true" ht="15.8" spans="2:2">
      <c r="B1413" s="216"/>
    </row>
    <row r="1414" s="199" customFormat="true" ht="15.8" spans="2:2">
      <c r="B1414" s="216"/>
    </row>
    <row r="1415" s="199" customFormat="true" ht="15.8" spans="2:2">
      <c r="B1415" s="216"/>
    </row>
    <row r="1416" s="199" customFormat="true" ht="15.8" spans="2:2">
      <c r="B1416" s="216"/>
    </row>
    <row r="1417" s="199" customFormat="true" ht="15.8" spans="2:2">
      <c r="B1417" s="216"/>
    </row>
    <row r="1418" s="199" customFormat="true" ht="15.8" spans="2:2">
      <c r="B1418" s="216"/>
    </row>
    <row r="1419" s="199" customFormat="true" ht="15.8" spans="2:2">
      <c r="B1419" s="216"/>
    </row>
    <row r="1420" s="199" customFormat="true" ht="15.8" spans="2:2">
      <c r="B1420" s="216"/>
    </row>
    <row r="1421" s="199" customFormat="true" ht="15.8" spans="2:2">
      <c r="B1421" s="216"/>
    </row>
    <row r="1422" s="199" customFormat="true" ht="15.8" spans="2:2">
      <c r="B1422" s="216"/>
    </row>
    <row r="1423" s="199" customFormat="true" ht="15.8" spans="2:2">
      <c r="B1423" s="216"/>
    </row>
    <row r="1424" s="199" customFormat="true" ht="15.8" spans="2:2">
      <c r="B1424" s="216"/>
    </row>
    <row r="1425" s="199" customFormat="true" ht="15.8" spans="2:2">
      <c r="B1425" s="216"/>
    </row>
    <row r="1426" s="199" customFormat="true" ht="15.8" spans="2:2">
      <c r="B1426" s="216"/>
    </row>
    <row r="1427" s="199" customFormat="true" ht="15.8" spans="2:2">
      <c r="B1427" s="216"/>
    </row>
    <row r="1428" s="199" customFormat="true" ht="15.8" spans="2:2">
      <c r="B1428" s="216"/>
    </row>
    <row r="1429" s="199" customFormat="true" ht="15.8" spans="2:2">
      <c r="B1429" s="216"/>
    </row>
    <row r="1430" s="199" customFormat="true" ht="15.8" spans="2:2">
      <c r="B1430" s="216"/>
    </row>
    <row r="1431" s="199" customFormat="true" ht="15.8" spans="2:2">
      <c r="B1431" s="216"/>
    </row>
    <row r="1432" s="199" customFormat="true" ht="15.8" spans="2:2">
      <c r="B1432" s="216"/>
    </row>
    <row r="1433" s="199" customFormat="true" ht="15.8" spans="2:2">
      <c r="B1433" s="216"/>
    </row>
    <row r="1434" s="199" customFormat="true" ht="15.8" spans="2:2">
      <c r="B1434" s="216"/>
    </row>
    <row r="1435" s="199" customFormat="true" ht="15.8" spans="2:2">
      <c r="B1435" s="216"/>
    </row>
    <row r="1436" s="199" customFormat="true" ht="15.8" spans="2:2">
      <c r="B1436" s="216"/>
    </row>
    <row r="1437" s="199" customFormat="true" ht="15.8" spans="2:2">
      <c r="B1437" s="216"/>
    </row>
    <row r="1438" s="199" customFormat="true" ht="15.8" spans="2:2">
      <c r="B1438" s="216"/>
    </row>
    <row r="1439" s="199" customFormat="true" ht="15.8" spans="2:2">
      <c r="B1439" s="216"/>
    </row>
    <row r="1440" s="199" customFormat="true" ht="15.8" spans="2:2">
      <c r="B1440" s="216"/>
    </row>
    <row r="1441" s="199" customFormat="true" ht="15.8" spans="2:2">
      <c r="B1441" s="216"/>
    </row>
    <row r="1442" s="199" customFormat="true" ht="15.8" spans="2:2">
      <c r="B1442" s="216"/>
    </row>
    <row r="1443" s="199" customFormat="true" ht="15.8" spans="2:2">
      <c r="B1443" s="216"/>
    </row>
    <row r="1444" s="199" customFormat="true" ht="15.8" spans="2:2">
      <c r="B1444" s="216"/>
    </row>
    <row r="1445" s="199" customFormat="true" ht="15.8" spans="2:2">
      <c r="B1445" s="216"/>
    </row>
    <row r="1446" s="199" customFormat="true" ht="15.8" spans="2:2">
      <c r="B1446" s="216"/>
    </row>
    <row r="1447" s="199" customFormat="true" ht="15.8" spans="2:2">
      <c r="B1447" s="216"/>
    </row>
    <row r="1448" s="199" customFormat="true" ht="15.8" spans="2:2">
      <c r="B1448" s="216"/>
    </row>
    <row r="1449" s="199" customFormat="true" ht="15.8" spans="2:2">
      <c r="B1449" s="216"/>
    </row>
    <row r="1450" s="199" customFormat="true" ht="15.8" spans="2:2">
      <c r="B1450" s="216"/>
    </row>
    <row r="1451" s="199" customFormat="true" ht="15.8" spans="2:2">
      <c r="B1451" s="216"/>
    </row>
    <row r="1452" s="199" customFormat="true" ht="15.8" spans="2:2">
      <c r="B1452" s="216"/>
    </row>
    <row r="1453" s="199" customFormat="true" ht="15.8" spans="2:2">
      <c r="B1453" s="216"/>
    </row>
    <row r="1454" s="199" customFormat="true" ht="15.8" spans="2:2">
      <c r="B1454" s="216"/>
    </row>
    <row r="1455" s="199" customFormat="true" ht="15.8" spans="2:2">
      <c r="B1455" s="216"/>
    </row>
    <row r="1456" s="199" customFormat="true" ht="15.8" spans="2:2">
      <c r="B1456" s="216"/>
    </row>
    <row r="1457" s="199" customFormat="true" ht="15.8" spans="2:2">
      <c r="B1457" s="216"/>
    </row>
    <row r="1458" s="199" customFormat="true" ht="15.8" spans="2:2">
      <c r="B1458" s="216"/>
    </row>
    <row r="1459" s="199" customFormat="true" ht="15.8" spans="2:2">
      <c r="B1459" s="216"/>
    </row>
    <row r="1460" s="199" customFormat="true" ht="15.8" spans="2:2">
      <c r="B1460" s="216"/>
    </row>
    <row r="1461" s="199" customFormat="true" ht="15.8" spans="2:2">
      <c r="B1461" s="216"/>
    </row>
    <row r="1462" s="199" customFormat="true" ht="15.8" spans="2:2">
      <c r="B1462" s="216"/>
    </row>
    <row r="1463" s="199" customFormat="true" ht="15.8" spans="2:2">
      <c r="B1463" s="216"/>
    </row>
    <row r="1464" s="199" customFormat="true" ht="15.8" spans="2:2">
      <c r="B1464" s="216"/>
    </row>
    <row r="1465" s="199" customFormat="true" ht="15.8" spans="2:2">
      <c r="B1465" s="216"/>
    </row>
    <row r="1466" s="199" customFormat="true" ht="15.8" spans="2:2">
      <c r="B1466" s="216"/>
    </row>
    <row r="1467" s="199" customFormat="true" ht="15.8" spans="2:2">
      <c r="B1467" s="216"/>
    </row>
    <row r="1468" s="199" customFormat="true" ht="15.8" spans="2:2">
      <c r="B1468" s="216"/>
    </row>
    <row r="1469" s="199" customFormat="true" ht="15.8" spans="2:2">
      <c r="B1469" s="216"/>
    </row>
    <row r="1470" s="199" customFormat="true" ht="15.8" spans="2:2">
      <c r="B1470" s="216"/>
    </row>
    <row r="1471" s="199" customFormat="true" ht="15.8" spans="2:2">
      <c r="B1471" s="216"/>
    </row>
    <row r="1472" s="199" customFormat="true" ht="15.8" spans="2:2">
      <c r="B1472" s="216"/>
    </row>
    <row r="1473" s="199" customFormat="true" ht="15.8" spans="2:2">
      <c r="B1473" s="216"/>
    </row>
    <row r="1474" s="199" customFormat="true" ht="15.8" spans="2:2">
      <c r="B1474" s="216"/>
    </row>
    <row r="1475" s="199" customFormat="true" ht="15.8" spans="2:2">
      <c r="B1475" s="216"/>
    </row>
    <row r="1476" s="199" customFormat="true" ht="15.8" spans="2:2">
      <c r="B1476" s="216"/>
    </row>
    <row r="1477" s="199" customFormat="true" ht="15.8" spans="2:2">
      <c r="B1477" s="216"/>
    </row>
    <row r="1478" s="199" customFormat="true" ht="15.8" spans="2:2">
      <c r="B1478" s="216"/>
    </row>
    <row r="1479" s="199" customFormat="true" ht="15.8" spans="2:2">
      <c r="B1479" s="216"/>
    </row>
    <row r="1480" s="199" customFormat="true" ht="15.8" spans="2:2">
      <c r="B1480" s="216"/>
    </row>
    <row r="1481" s="199" customFormat="true" ht="15.8" spans="2:2">
      <c r="B1481" s="216"/>
    </row>
    <row r="1482" s="199" customFormat="true" ht="15.8" spans="2:2">
      <c r="B1482" s="216"/>
    </row>
    <row r="1483" s="199" customFormat="true" ht="15.8" spans="2:2">
      <c r="B1483" s="216"/>
    </row>
    <row r="1484" s="199" customFormat="true" ht="15.8" spans="2:2">
      <c r="B1484" s="216"/>
    </row>
    <row r="1485" s="199" customFormat="true" ht="15.8" spans="2:2">
      <c r="B1485" s="216"/>
    </row>
    <row r="1486" s="199" customFormat="true" ht="15.8" spans="2:2">
      <c r="B1486" s="216"/>
    </row>
    <row r="1487" s="199" customFormat="true" ht="15.8" spans="2:2">
      <c r="B1487" s="216"/>
    </row>
    <row r="1488" s="199" customFormat="true" ht="15.8" spans="2:2">
      <c r="B1488" s="216"/>
    </row>
    <row r="1489" s="199" customFormat="true" ht="15.8" spans="2:2">
      <c r="B1489" s="216"/>
    </row>
    <row r="1490" s="199" customFormat="true" ht="15.8" spans="2:2">
      <c r="B1490" s="216"/>
    </row>
    <row r="1491" s="199" customFormat="true" ht="15.8" spans="2:2">
      <c r="B1491" s="216"/>
    </row>
    <row r="1492" s="199" customFormat="true" ht="15.8" spans="2:2">
      <c r="B1492" s="216"/>
    </row>
    <row r="1493" s="199" customFormat="true" ht="15.8" spans="2:2">
      <c r="B1493" s="216"/>
    </row>
    <row r="1494" s="199" customFormat="true" ht="15.8" spans="2:2">
      <c r="B1494" s="216"/>
    </row>
    <row r="1495" s="199" customFormat="true" ht="15.8" spans="2:2">
      <c r="B1495" s="216"/>
    </row>
    <row r="1496" s="199" customFormat="true" ht="15.8" spans="2:2">
      <c r="B1496" s="216"/>
    </row>
    <row r="1497" s="199" customFormat="true" ht="15.8" spans="2:2">
      <c r="B1497" s="216"/>
    </row>
    <row r="1498" s="199" customFormat="true" ht="15.8" spans="2:2">
      <c r="B1498" s="216"/>
    </row>
    <row r="1499" s="199" customFormat="true" ht="15.8" spans="2:2">
      <c r="B1499" s="216"/>
    </row>
    <row r="1500" s="199" customFormat="true" ht="15.8" spans="2:2">
      <c r="B1500" s="216"/>
    </row>
    <row r="1501" s="199" customFormat="true" ht="15.8" spans="2:2">
      <c r="B1501" s="216"/>
    </row>
    <row r="1502" s="199" customFormat="true" ht="15.8" spans="2:2">
      <c r="B1502" s="216"/>
    </row>
    <row r="1503" s="199" customFormat="true" ht="15.8" spans="2:2">
      <c r="B1503" s="216"/>
    </row>
    <row r="1504" s="199" customFormat="true" ht="15.8" spans="2:2">
      <c r="B1504" s="216"/>
    </row>
    <row r="1505" s="199" customFormat="true" ht="15.8" spans="2:2">
      <c r="B1505" s="216"/>
    </row>
    <row r="1506" s="199" customFormat="true" ht="15.8" spans="2:2">
      <c r="B1506" s="216"/>
    </row>
    <row r="1507" s="199" customFormat="true" ht="15.8" spans="2:2">
      <c r="B1507" s="216"/>
    </row>
    <row r="1508" s="199" customFormat="true" ht="15.8" spans="2:2">
      <c r="B1508" s="216"/>
    </row>
    <row r="1509" s="199" customFormat="true" ht="15.8" spans="2:2">
      <c r="B1509" s="216"/>
    </row>
    <row r="1510" s="199" customFormat="true" ht="15.8" spans="2:2">
      <c r="B1510" s="216"/>
    </row>
    <row r="1511" s="199" customFormat="true" ht="15.8" spans="2:2">
      <c r="B1511" s="216"/>
    </row>
    <row r="1512" s="199" customFormat="true" ht="15.8" spans="2:2">
      <c r="B1512" s="216"/>
    </row>
    <row r="1513" s="199" customFormat="true" ht="15.8" spans="2:2">
      <c r="B1513" s="216"/>
    </row>
    <row r="1514" s="199" customFormat="true" ht="15.8" spans="2:2">
      <c r="B1514" s="216"/>
    </row>
    <row r="1515" s="199" customFormat="true" ht="15.8" spans="2:2">
      <c r="B1515" s="216"/>
    </row>
    <row r="1516" s="199" customFormat="true" ht="15.8" spans="2:2">
      <c r="B1516" s="216"/>
    </row>
    <row r="1517" s="199" customFormat="true" ht="15.8" spans="2:2">
      <c r="B1517" s="216"/>
    </row>
    <row r="1518" s="199" customFormat="true" ht="15.8" spans="2:2">
      <c r="B1518" s="216"/>
    </row>
    <row r="1519" s="199" customFormat="true" ht="15.8" spans="2:2">
      <c r="B1519" s="216"/>
    </row>
    <row r="1520" s="199" customFormat="true" ht="15.8" spans="2:2">
      <c r="B1520" s="216"/>
    </row>
    <row r="1521" s="199" customFormat="true" ht="15.8" spans="2:2">
      <c r="B1521" s="216"/>
    </row>
    <row r="1522" s="199" customFormat="true" ht="15.8" spans="2:2">
      <c r="B1522" s="216"/>
    </row>
    <row r="1523" s="199" customFormat="true" ht="15.8" spans="2:2">
      <c r="B1523" s="216"/>
    </row>
    <row r="1524" s="199" customFormat="true" ht="15.8" spans="2:2">
      <c r="B1524" s="216"/>
    </row>
    <row r="1525" s="199" customFormat="true" ht="15.8" spans="2:2">
      <c r="B1525" s="216"/>
    </row>
    <row r="1526" s="199" customFormat="true" ht="15.8" spans="2:2">
      <c r="B1526" s="216"/>
    </row>
    <row r="1527" s="199" customFormat="true" ht="15.8" spans="2:2">
      <c r="B1527" s="216"/>
    </row>
    <row r="1528" s="199" customFormat="true" ht="15.8" spans="2:2">
      <c r="B1528" s="216"/>
    </row>
    <row r="1529" s="199" customFormat="true" ht="15.8" spans="2:2">
      <c r="B1529" s="216"/>
    </row>
    <row r="1530" s="199" customFormat="true" ht="15.8" spans="2:2">
      <c r="B1530" s="216"/>
    </row>
    <row r="1531" s="199" customFormat="true" ht="15.8" spans="2:2">
      <c r="B1531" s="216"/>
    </row>
    <row r="1532" s="199" customFormat="true" ht="15.8" spans="2:2">
      <c r="B1532" s="216"/>
    </row>
    <row r="1533" s="199" customFormat="true" ht="15.8" spans="2:2">
      <c r="B1533" s="216"/>
    </row>
    <row r="1534" s="199" customFormat="true" ht="15.8" spans="2:2">
      <c r="B1534" s="216"/>
    </row>
    <row r="1535" s="199" customFormat="true" ht="15.8" spans="2:2">
      <c r="B1535" s="216"/>
    </row>
    <row r="1536" s="199" customFormat="true" ht="15.8" spans="2:2">
      <c r="B1536" s="216"/>
    </row>
    <row r="1537" s="199" customFormat="true" ht="15.8" spans="2:2">
      <c r="B1537" s="216"/>
    </row>
    <row r="1538" s="199" customFormat="true" ht="15.8" spans="2:2">
      <c r="B1538" s="216"/>
    </row>
    <row r="1539" s="199" customFormat="true" ht="15.8" spans="2:2">
      <c r="B1539" s="216"/>
    </row>
    <row r="1540" s="199" customFormat="true" ht="15.8" spans="2:2">
      <c r="B1540" s="216"/>
    </row>
    <row r="1541" s="199" customFormat="true" ht="15.8" spans="2:2">
      <c r="B1541" s="216"/>
    </row>
    <row r="1542" s="199" customFormat="true" ht="15.8" spans="2:2">
      <c r="B1542" s="216"/>
    </row>
    <row r="1543" s="199" customFormat="true" ht="15.8" spans="2:2">
      <c r="B1543" s="216"/>
    </row>
    <row r="1544" s="199" customFormat="true" ht="15.8" spans="2:2">
      <c r="B1544" s="216"/>
    </row>
    <row r="1545" s="199" customFormat="true" ht="15.8" spans="2:2">
      <c r="B1545" s="216"/>
    </row>
    <row r="1546" s="199" customFormat="true" ht="15.8" spans="2:2">
      <c r="B1546" s="216"/>
    </row>
    <row r="1547" s="199" customFormat="true" ht="15.8" spans="2:2">
      <c r="B1547" s="216"/>
    </row>
    <row r="1548" s="199" customFormat="true" ht="15.8" spans="2:2">
      <c r="B1548" s="216"/>
    </row>
    <row r="1549" s="199" customFormat="true" ht="15.8" spans="2:2">
      <c r="B1549" s="216"/>
    </row>
    <row r="1550" s="199" customFormat="true" ht="15.8" spans="2:2">
      <c r="B1550" s="216"/>
    </row>
    <row r="1551" s="199" customFormat="true" ht="15.8" spans="2:2">
      <c r="B1551" s="216"/>
    </row>
    <row r="1552" s="199" customFormat="true" ht="15.8" spans="2:2">
      <c r="B1552" s="216"/>
    </row>
    <row r="1553" s="199" customFormat="true" ht="15.8" spans="2:2">
      <c r="B1553" s="216"/>
    </row>
    <row r="1554" s="199" customFormat="true" ht="15.8" spans="2:2">
      <c r="B1554" s="216"/>
    </row>
    <row r="1555" s="199" customFormat="true" ht="15.8" spans="2:2">
      <c r="B1555" s="216"/>
    </row>
    <row r="1556" s="199" customFormat="true" ht="15.8" spans="2:2">
      <c r="B1556" s="216"/>
    </row>
    <row r="1557" s="199" customFormat="true" ht="15.8" spans="2:2">
      <c r="B1557" s="216"/>
    </row>
    <row r="1558" s="199" customFormat="true" ht="15.8" spans="2:2">
      <c r="B1558" s="216"/>
    </row>
    <row r="1559" s="199" customFormat="true" ht="15.8" spans="2:2">
      <c r="B1559" s="216"/>
    </row>
    <row r="1560" s="199" customFormat="true" ht="15.8" spans="2:2">
      <c r="B1560" s="216"/>
    </row>
    <row r="1561" s="199" customFormat="true" ht="15.8" spans="2:2">
      <c r="B1561" s="216"/>
    </row>
    <row r="1562" s="199" customFormat="true" ht="15.8" spans="2:2">
      <c r="B1562" s="216"/>
    </row>
    <row r="1563" s="199" customFormat="true" ht="15.8" spans="2:2">
      <c r="B1563" s="216"/>
    </row>
    <row r="1564" s="199" customFormat="true" ht="15.8" spans="2:2">
      <c r="B1564" s="216"/>
    </row>
    <row r="1565" s="199" customFormat="true" ht="15.8" spans="2:2">
      <c r="B1565" s="216"/>
    </row>
    <row r="1566" s="199" customFormat="true" ht="15.8" spans="2:2">
      <c r="B1566" s="216"/>
    </row>
    <row r="1567" s="199" customFormat="true" ht="15.8" spans="2:2">
      <c r="B1567" s="216"/>
    </row>
    <row r="1568" s="199" customFormat="true" ht="15.8" spans="2:2">
      <c r="B1568" s="216"/>
    </row>
    <row r="1569" s="199" customFormat="true" ht="15.8" spans="2:2">
      <c r="B1569" s="216"/>
    </row>
    <row r="1570" s="199" customFormat="true" ht="15.8" spans="2:2">
      <c r="B1570" s="216"/>
    </row>
    <row r="1571" s="199" customFormat="true" ht="15.8" spans="2:2">
      <c r="B1571" s="216"/>
    </row>
    <row r="1572" s="199" customFormat="true" ht="15.8" spans="2:2">
      <c r="B1572" s="216"/>
    </row>
    <row r="1573" s="199" customFormat="true" ht="15.8" spans="2:2">
      <c r="B1573" s="216"/>
    </row>
    <row r="1574" s="199" customFormat="true" ht="15.8" spans="2:2">
      <c r="B1574" s="216"/>
    </row>
    <row r="1575" s="199" customFormat="true" ht="15.8" spans="2:2">
      <c r="B1575" s="216"/>
    </row>
    <row r="1576" s="199" customFormat="true" ht="15.8" spans="2:2">
      <c r="B1576" s="216"/>
    </row>
    <row r="1577" s="199" customFormat="true" ht="15.8" spans="2:2">
      <c r="B1577" s="216"/>
    </row>
    <row r="1578" s="199" customFormat="true" ht="15.8" spans="2:2">
      <c r="B1578" s="216"/>
    </row>
    <row r="1579" s="199" customFormat="true" ht="15.8" spans="2:2">
      <c r="B1579" s="216"/>
    </row>
    <row r="1580" s="199" customFormat="true" ht="15.8" spans="2:2">
      <c r="B1580" s="216"/>
    </row>
    <row r="1581" s="199" customFormat="true" ht="15.8" spans="2:2">
      <c r="B1581" s="216"/>
    </row>
    <row r="1582" s="199" customFormat="true" ht="15.8" spans="2:2">
      <c r="B1582" s="216"/>
    </row>
    <row r="1583" s="199" customFormat="true" ht="15.8" spans="2:2">
      <c r="B1583" s="216"/>
    </row>
    <row r="1584" s="199" customFormat="true" ht="15.8" spans="2:2">
      <c r="B1584" s="216"/>
    </row>
    <row r="1585" s="199" customFormat="true" ht="15.8" spans="2:2">
      <c r="B1585" s="216"/>
    </row>
    <row r="1586" s="199" customFormat="true" ht="15.8" spans="2:2">
      <c r="B1586" s="216"/>
    </row>
    <row r="1587" s="199" customFormat="true" ht="15.8" spans="2:2">
      <c r="B1587" s="216"/>
    </row>
    <row r="1588" s="199" customFormat="true" ht="15.8" spans="2:2">
      <c r="B1588" s="216"/>
    </row>
    <row r="1589" s="199" customFormat="true" ht="15.8" spans="2:2">
      <c r="B1589" s="216"/>
    </row>
    <row r="1590" s="199" customFormat="true" ht="15.8" spans="2:2">
      <c r="B1590" s="216"/>
    </row>
    <row r="1591" s="199" customFormat="true" ht="15.8" spans="2:2">
      <c r="B1591" s="216"/>
    </row>
    <row r="1592" s="199" customFormat="true" ht="15.8" spans="2:2">
      <c r="B1592" s="216"/>
    </row>
    <row r="1593" s="199" customFormat="true" ht="15.8" spans="2:2">
      <c r="B1593" s="216"/>
    </row>
    <row r="1594" s="199" customFormat="true" ht="15.8" spans="2:2">
      <c r="B1594" s="216"/>
    </row>
    <row r="1595" s="199" customFormat="true" ht="15.8" spans="2:2">
      <c r="B1595" s="216"/>
    </row>
    <row r="1596" s="199" customFormat="true" ht="15.8" spans="2:2">
      <c r="B1596" s="216"/>
    </row>
    <row r="1597" s="199" customFormat="true" ht="15.8" spans="2:2">
      <c r="B1597" s="216"/>
    </row>
    <row r="1598" s="199" customFormat="true" ht="15.8" spans="2:2">
      <c r="B1598" s="216"/>
    </row>
    <row r="1599" s="199" customFormat="true" ht="15.8" spans="2:2">
      <c r="B1599" s="216"/>
    </row>
    <row r="1600" s="199" customFormat="true" ht="15.8" spans="2:2">
      <c r="B1600" s="216"/>
    </row>
    <row r="1601" s="199" customFormat="true" ht="15.8" spans="2:2">
      <c r="B1601" s="216"/>
    </row>
    <row r="1602" s="199" customFormat="true" ht="15.8" spans="2:2">
      <c r="B1602" s="216"/>
    </row>
    <row r="1603" s="199" customFormat="true" ht="15.8" spans="2:2">
      <c r="B1603" s="216"/>
    </row>
    <row r="1604" s="199" customFormat="true" ht="15.8" spans="2:2">
      <c r="B1604" s="216"/>
    </row>
    <row r="1605" s="199" customFormat="true" ht="15.8" spans="2:2">
      <c r="B1605" s="216"/>
    </row>
    <row r="1606" s="199" customFormat="true" ht="15.8" spans="2:2">
      <c r="B1606" s="216"/>
    </row>
    <row r="1607" s="199" customFormat="true" ht="15.8" spans="2:2">
      <c r="B1607" s="216"/>
    </row>
    <row r="1608" s="199" customFormat="true" ht="15.8" spans="2:2">
      <c r="B1608" s="216"/>
    </row>
    <row r="1609" s="199" customFormat="true" ht="15.8" spans="2:2">
      <c r="B1609" s="216"/>
    </row>
    <row r="1610" s="199" customFormat="true" ht="15.8" spans="2:2">
      <c r="B1610" s="216"/>
    </row>
    <row r="1611" s="199" customFormat="true" ht="15.8" spans="2:2">
      <c r="B1611" s="216"/>
    </row>
    <row r="1612" s="199" customFormat="true" ht="15.8" spans="2:2">
      <c r="B1612" s="216"/>
    </row>
    <row r="1613" s="199" customFormat="true" ht="15.8" spans="2:2">
      <c r="B1613" s="216"/>
    </row>
    <row r="1614" s="199" customFormat="true" ht="15.8" spans="2:2">
      <c r="B1614" s="216"/>
    </row>
    <row r="1615" s="199" customFormat="true" ht="15.8" spans="2:2">
      <c r="B1615" s="216"/>
    </row>
    <row r="1616" s="199" customFormat="true" ht="15.8" spans="2:2">
      <c r="B1616" s="216"/>
    </row>
    <row r="1617" s="199" customFormat="true" ht="15.8" spans="2:2">
      <c r="B1617" s="216"/>
    </row>
    <row r="1618" s="199" customFormat="true" ht="15.8" spans="2:2">
      <c r="B1618" s="216"/>
    </row>
    <row r="1619" s="199" customFormat="true" ht="15.8" spans="2:2">
      <c r="B1619" s="216"/>
    </row>
    <row r="1620" s="199" customFormat="true" ht="15.8" spans="2:2">
      <c r="B1620" s="216"/>
    </row>
    <row r="1621" s="199" customFormat="true" ht="15.8" spans="2:2">
      <c r="B1621" s="216"/>
    </row>
    <row r="1622" s="199" customFormat="true" ht="15.8" spans="2:2">
      <c r="B1622" s="216"/>
    </row>
    <row r="1623" s="199" customFormat="true" ht="15.8" spans="2:2">
      <c r="B1623" s="216"/>
    </row>
    <row r="1624" s="199" customFormat="true" ht="15.8" spans="2:2">
      <c r="B1624" s="216"/>
    </row>
    <row r="1625" s="199" customFormat="true" ht="15.8" spans="2:2">
      <c r="B1625" s="216"/>
    </row>
    <row r="1626" s="199" customFormat="true" ht="15.8" spans="2:2">
      <c r="B1626" s="216"/>
    </row>
    <row r="1627" s="199" customFormat="true" ht="15.8" spans="2:2">
      <c r="B1627" s="216"/>
    </row>
    <row r="1628" s="199" customFormat="true" ht="15.8" spans="2:2">
      <c r="B1628" s="216"/>
    </row>
    <row r="1629" s="199" customFormat="true" ht="15.8" spans="2:2">
      <c r="B1629" s="216"/>
    </row>
    <row r="1630" s="199" customFormat="true" ht="15.8" spans="2:2">
      <c r="B1630" s="216"/>
    </row>
    <row r="1631" s="199" customFormat="true" ht="15.8" spans="2:2">
      <c r="B1631" s="216"/>
    </row>
    <row r="1632" s="199" customFormat="true" ht="15.8" spans="2:2">
      <c r="B1632" s="216"/>
    </row>
    <row r="1633" s="199" customFormat="true" ht="15.8" spans="2:2">
      <c r="B1633" s="216"/>
    </row>
    <row r="1634" s="199" customFormat="true" ht="15.8" spans="2:2">
      <c r="B1634" s="216"/>
    </row>
    <row r="1635" s="199" customFormat="true" ht="15.8" spans="2:2">
      <c r="B1635" s="216"/>
    </row>
    <row r="1636" s="199" customFormat="true" ht="15.8" spans="2:2">
      <c r="B1636" s="216"/>
    </row>
    <row r="1637" s="199" customFormat="true" ht="15.8" spans="2:2">
      <c r="B1637" s="216"/>
    </row>
    <row r="1638" s="199" customFormat="true" ht="15.8" spans="2:2">
      <c r="B1638" s="216"/>
    </row>
    <row r="1639" s="199" customFormat="true" ht="15.8" spans="2:2">
      <c r="B1639" s="216"/>
    </row>
    <row r="1640" s="199" customFormat="true" ht="15.8" spans="2:2">
      <c r="B1640" s="216"/>
    </row>
    <row r="1641" s="199" customFormat="true" ht="15.8" spans="2:2">
      <c r="B1641" s="216"/>
    </row>
    <row r="1642" s="199" customFormat="true" ht="15.8" spans="2:2">
      <c r="B1642" s="216"/>
    </row>
    <row r="1643" s="199" customFormat="true" ht="15.8" spans="2:2">
      <c r="B1643" s="216"/>
    </row>
    <row r="1644" s="199" customFormat="true" ht="15.8" spans="2:2">
      <c r="B1644" s="216"/>
    </row>
    <row r="1645" s="199" customFormat="true" ht="15.8" spans="2:2">
      <c r="B1645" s="216"/>
    </row>
    <row r="1646" s="199" customFormat="true" ht="15.8" spans="2:2">
      <c r="B1646" s="216"/>
    </row>
    <row r="1647" s="199" customFormat="true" ht="15.8" spans="2:2">
      <c r="B1647" s="216"/>
    </row>
    <row r="1648" s="199" customFormat="true" ht="15.8" spans="2:2">
      <c r="B1648" s="216"/>
    </row>
    <row r="1649" s="199" customFormat="true" ht="15.8" spans="2:2">
      <c r="B1649" s="216"/>
    </row>
    <row r="1650" s="199" customFormat="true" ht="15.8" spans="2:2">
      <c r="B1650" s="216"/>
    </row>
    <row r="1651" s="199" customFormat="true" ht="15.8" spans="2:2">
      <c r="B1651" s="216"/>
    </row>
    <row r="1652" s="199" customFormat="true" ht="15.8" spans="2:2">
      <c r="B1652" s="216"/>
    </row>
    <row r="1653" s="199" customFormat="true" ht="15.8" spans="2:2">
      <c r="B1653" s="216"/>
    </row>
    <row r="1654" s="199" customFormat="true" ht="15.8" spans="2:2">
      <c r="B1654" s="216"/>
    </row>
    <row r="1655" s="199" customFormat="true" ht="15.8" spans="2:2">
      <c r="B1655" s="216"/>
    </row>
    <row r="1656" s="199" customFormat="true" ht="15.8" spans="2:2">
      <c r="B1656" s="216"/>
    </row>
    <row r="1657" s="199" customFormat="true" ht="15.8" spans="2:2">
      <c r="B1657" s="216"/>
    </row>
    <row r="1658" s="199" customFormat="true" ht="15.8" spans="2:2">
      <c r="B1658" s="216"/>
    </row>
    <row r="1659" s="199" customFormat="true" ht="15.8" spans="2:2">
      <c r="B1659" s="216"/>
    </row>
    <row r="1660" s="199" customFormat="true" ht="15.8" spans="2:2">
      <c r="B1660" s="216"/>
    </row>
    <row r="1661" s="199" customFormat="true" ht="15.8" spans="2:2">
      <c r="B1661" s="216"/>
    </row>
    <row r="1662" s="199" customFormat="true" ht="15.8" spans="2:2">
      <c r="B1662" s="216"/>
    </row>
    <row r="1663" s="199" customFormat="true" ht="15.8" spans="2:2">
      <c r="B1663" s="216"/>
    </row>
    <row r="1664" s="199" customFormat="true" ht="15.8" spans="2:2">
      <c r="B1664" s="216"/>
    </row>
    <row r="1665" s="199" customFormat="true" ht="15.8" spans="2:2">
      <c r="B1665" s="216"/>
    </row>
    <row r="1666" s="199" customFormat="true" ht="15.8" spans="2:2">
      <c r="B1666" s="216"/>
    </row>
    <row r="1667" s="199" customFormat="true" ht="15.8" spans="2:2">
      <c r="B1667" s="216"/>
    </row>
    <row r="1668" s="199" customFormat="true" ht="15.8" spans="2:2">
      <c r="B1668" s="216"/>
    </row>
    <row r="1669" s="199" customFormat="true" ht="15.8" spans="2:2">
      <c r="B1669" s="216"/>
    </row>
    <row r="1670" s="199" customFormat="true" ht="15.8" spans="2:2">
      <c r="B1670" s="216"/>
    </row>
    <row r="1671" s="199" customFormat="true" ht="15.8" spans="2:2">
      <c r="B1671" s="216"/>
    </row>
    <row r="1672" s="199" customFormat="true" ht="15.8" spans="2:2">
      <c r="B1672" s="216"/>
    </row>
    <row r="1673" s="199" customFormat="true" ht="15.8" spans="2:2">
      <c r="B1673" s="216"/>
    </row>
    <row r="1674" s="199" customFormat="true" ht="15.8" spans="2:2">
      <c r="B1674" s="216"/>
    </row>
    <row r="1675" s="199" customFormat="true" ht="15.8" spans="2:2">
      <c r="B1675" s="216"/>
    </row>
    <row r="1676" s="199" customFormat="true" ht="15.8" spans="2:2">
      <c r="B1676" s="216"/>
    </row>
    <row r="1677" s="199" customFormat="true" ht="15.8" spans="2:2">
      <c r="B1677" s="216"/>
    </row>
    <row r="1678" s="199" customFormat="true" ht="15.8" spans="2:2">
      <c r="B1678" s="216"/>
    </row>
    <row r="1679" s="199" customFormat="true" ht="15.8" spans="2:2">
      <c r="B1679" s="216"/>
    </row>
    <row r="1680" s="199" customFormat="true" ht="15.8" spans="2:2">
      <c r="B1680" s="216"/>
    </row>
    <row r="1681" s="199" customFormat="true" ht="15.8" spans="2:2">
      <c r="B1681" s="216"/>
    </row>
    <row r="1682" s="199" customFormat="true" ht="15.8" spans="2:2">
      <c r="B1682" s="216"/>
    </row>
    <row r="1683" s="199" customFormat="true" ht="15.8" spans="2:2">
      <c r="B1683" s="216"/>
    </row>
    <row r="1684" s="199" customFormat="true" ht="15.8" spans="2:2">
      <c r="B1684" s="216"/>
    </row>
    <row r="1685" s="199" customFormat="true" ht="15.8" spans="2:2">
      <c r="B1685" s="216"/>
    </row>
    <row r="1686" s="199" customFormat="true" ht="15.8" spans="2:2">
      <c r="B1686" s="216"/>
    </row>
    <row r="1687" s="199" customFormat="true" ht="15.8" spans="2:2">
      <c r="B1687" s="216"/>
    </row>
    <row r="1688" s="199" customFormat="true" ht="15.8" spans="2:2">
      <c r="B1688" s="216"/>
    </row>
    <row r="1689" s="199" customFormat="true" ht="15.8" spans="2:2">
      <c r="B1689" s="216"/>
    </row>
    <row r="1690" s="199" customFormat="true" ht="15.8" spans="2:2">
      <c r="B1690" s="216"/>
    </row>
    <row r="1691" s="199" customFormat="true" ht="15.8" spans="2:2">
      <c r="B1691" s="216"/>
    </row>
    <row r="1692" s="199" customFormat="true" ht="15.8" spans="2:2">
      <c r="B1692" s="216"/>
    </row>
    <row r="1693" s="199" customFormat="true" ht="15.8" spans="2:2">
      <c r="B1693" s="216"/>
    </row>
    <row r="1694" s="199" customFormat="true" ht="15.8" spans="2:2">
      <c r="B1694" s="216"/>
    </row>
    <row r="1695" s="199" customFormat="true" ht="15.8" spans="2:2">
      <c r="B1695" s="216"/>
    </row>
    <row r="1696" s="199" customFormat="true" ht="15.8" spans="2:2">
      <c r="B1696" s="216"/>
    </row>
    <row r="1697" s="199" customFormat="true" ht="15.8" spans="2:2">
      <c r="B1697" s="216"/>
    </row>
    <row r="1698" s="199" customFormat="true" ht="15.8" spans="2:2">
      <c r="B1698" s="216"/>
    </row>
    <row r="1699" s="199" customFormat="true" ht="15.8" spans="2:2">
      <c r="B1699" s="216"/>
    </row>
    <row r="1700" s="199" customFormat="true" ht="15.8" spans="2:2">
      <c r="B1700" s="216"/>
    </row>
    <row r="1701" s="199" customFormat="true" ht="15.8" spans="2:2">
      <c r="B1701" s="216"/>
    </row>
    <row r="1702" s="199" customFormat="true" ht="15.8" spans="2:2">
      <c r="B1702" s="216"/>
    </row>
    <row r="1703" s="199" customFormat="true" ht="15.8" spans="2:2">
      <c r="B1703" s="216"/>
    </row>
    <row r="1704" s="199" customFormat="true" ht="15.8" spans="2:2">
      <c r="B1704" s="216"/>
    </row>
    <row r="1705" s="199" customFormat="true" ht="15.8" spans="2:2">
      <c r="B1705" s="216"/>
    </row>
    <row r="1706" s="199" customFormat="true" ht="15.8" spans="2:2">
      <c r="B1706" s="216"/>
    </row>
    <row r="1707" s="199" customFormat="true" ht="15.8" spans="2:2">
      <c r="B1707" s="216"/>
    </row>
    <row r="1708" s="199" customFormat="true" ht="15.8" spans="2:2">
      <c r="B1708" s="216"/>
    </row>
    <row r="1709" s="199" customFormat="true" ht="15.8" spans="2:2">
      <c r="B1709" s="216"/>
    </row>
    <row r="1710" s="199" customFormat="true" ht="15.8" spans="2:2">
      <c r="B1710" s="216"/>
    </row>
    <row r="1711" s="199" customFormat="true" ht="15.8" spans="2:2">
      <c r="B1711" s="216"/>
    </row>
    <row r="1712" s="199" customFormat="true" ht="15.8" spans="2:2">
      <c r="B1712" s="216"/>
    </row>
    <row r="1713" s="199" customFormat="true" ht="15.8" spans="2:2">
      <c r="B1713" s="216"/>
    </row>
    <row r="1714" s="199" customFormat="true" ht="15.8" spans="2:2">
      <c r="B1714" s="216"/>
    </row>
    <row r="1715" s="199" customFormat="true" ht="15.8" spans="2:2">
      <c r="B1715" s="216"/>
    </row>
    <row r="1716" s="199" customFormat="true" ht="15.8" spans="2:2">
      <c r="B1716" s="216"/>
    </row>
    <row r="1717" s="199" customFormat="true" ht="15.8" spans="2:2">
      <c r="B1717" s="216"/>
    </row>
    <row r="1718" s="199" customFormat="true" ht="15.8" spans="2:2">
      <c r="B1718" s="216"/>
    </row>
    <row r="1719" s="199" customFormat="true" ht="15.8" spans="2:2">
      <c r="B1719" s="216"/>
    </row>
    <row r="1720" s="199" customFormat="true" ht="15.8" spans="2:2">
      <c r="B1720" s="216"/>
    </row>
    <row r="1721" s="199" customFormat="true" ht="15.8" spans="2:2">
      <c r="B1721" s="216"/>
    </row>
    <row r="1722" s="199" customFormat="true" ht="15.8" spans="2:2">
      <c r="B1722" s="216"/>
    </row>
    <row r="1723" s="199" customFormat="true" ht="15.8" spans="2:2">
      <c r="B1723" s="216"/>
    </row>
    <row r="1724" s="199" customFormat="true" ht="15.8" spans="2:2">
      <c r="B1724" s="216"/>
    </row>
    <row r="1725" s="199" customFormat="true" ht="15.8" spans="2:2">
      <c r="B1725" s="216"/>
    </row>
    <row r="1726" s="199" customFormat="true" ht="15.8" spans="2:2">
      <c r="B1726" s="216"/>
    </row>
    <row r="1727" s="199" customFormat="true" ht="15.8" spans="2:2">
      <c r="B1727" s="216"/>
    </row>
    <row r="1728" s="199" customFormat="true" ht="15.8" spans="2:2">
      <c r="B1728" s="216"/>
    </row>
    <row r="1729" s="199" customFormat="true" ht="15.8" spans="2:2">
      <c r="B1729" s="216"/>
    </row>
    <row r="1730" s="199" customFormat="true" ht="15.8" spans="2:2">
      <c r="B1730" s="216"/>
    </row>
    <row r="1731" s="199" customFormat="true" ht="15.8" spans="2:2">
      <c r="B1731" s="216"/>
    </row>
    <row r="1732" s="199" customFormat="true" ht="15.8" spans="2:2">
      <c r="B1732" s="216"/>
    </row>
    <row r="1733" s="199" customFormat="true" ht="15.8" spans="2:2">
      <c r="B1733" s="216"/>
    </row>
    <row r="1734" s="199" customFormat="true" ht="15.8" spans="2:2">
      <c r="B1734" s="216"/>
    </row>
    <row r="1735" s="199" customFormat="true" ht="15.8" spans="2:2">
      <c r="B1735" s="216"/>
    </row>
    <row r="1736" s="199" customFormat="true" ht="15.8" spans="2:2">
      <c r="B1736" s="216"/>
    </row>
    <row r="1737" s="199" customFormat="true" ht="15.8" spans="2:2">
      <c r="B1737" s="216"/>
    </row>
    <row r="1738" s="199" customFormat="true" ht="15.8" spans="2:2">
      <c r="B1738" s="216"/>
    </row>
    <row r="1739" s="199" customFormat="true" ht="15.8" spans="2:2">
      <c r="B1739" s="216"/>
    </row>
    <row r="1740" s="199" customFormat="true" ht="15.8" spans="2:2">
      <c r="B1740" s="216"/>
    </row>
    <row r="1741" s="199" customFormat="true" ht="15.8" spans="2:2">
      <c r="B1741" s="216"/>
    </row>
    <row r="1742" s="199" customFormat="true" ht="15.8" spans="2:2">
      <c r="B1742" s="216"/>
    </row>
    <row r="1743" s="199" customFormat="true" ht="15.8" spans="2:2">
      <c r="B1743" s="216"/>
    </row>
    <row r="1744" s="199" customFormat="true" ht="15.8" spans="2:2">
      <c r="B1744" s="216"/>
    </row>
    <row r="1745" s="199" customFormat="true" ht="15.8" spans="2:2">
      <c r="B1745" s="216"/>
    </row>
    <row r="1746" s="199" customFormat="true" ht="15.8" spans="2:2">
      <c r="B1746" s="216"/>
    </row>
    <row r="1747" s="199" customFormat="true" ht="15.8" spans="2:2">
      <c r="B1747" s="216"/>
    </row>
    <row r="1748" s="199" customFormat="true" ht="15.8" spans="2:2">
      <c r="B1748" s="216"/>
    </row>
    <row r="1749" s="199" customFormat="true" ht="15.8" spans="2:2">
      <c r="B1749" s="216"/>
    </row>
    <row r="1750" s="199" customFormat="true" ht="15.8" spans="2:2">
      <c r="B1750" s="216"/>
    </row>
    <row r="1751" s="199" customFormat="true" ht="15.8" spans="2:2">
      <c r="B1751" s="216"/>
    </row>
    <row r="1752" s="199" customFormat="true" ht="15.8" spans="2:2">
      <c r="B1752" s="216"/>
    </row>
    <row r="1753" s="199" customFormat="true" ht="15.8" spans="2:2">
      <c r="B1753" s="216"/>
    </row>
    <row r="1754" s="199" customFormat="true" ht="15.8" spans="2:2">
      <c r="B1754" s="216"/>
    </row>
    <row r="1755" s="199" customFormat="true" ht="15.8" spans="2:2">
      <c r="B1755" s="216"/>
    </row>
    <row r="1756" s="199" customFormat="true" ht="15.8" spans="2:2">
      <c r="B1756" s="216"/>
    </row>
    <row r="1757" s="199" customFormat="true" ht="15.8" spans="2:2">
      <c r="B1757" s="216"/>
    </row>
    <row r="1758" s="199" customFormat="true" ht="15.8" spans="2:2">
      <c r="B1758" s="216"/>
    </row>
    <row r="1759" s="199" customFormat="true" ht="15.8" spans="2:2">
      <c r="B1759" s="216"/>
    </row>
    <row r="1760" s="199" customFormat="true" ht="15.8" spans="2:2">
      <c r="B1760" s="216"/>
    </row>
    <row r="1761" s="199" customFormat="true" ht="15.8" spans="2:2">
      <c r="B1761" s="216"/>
    </row>
    <row r="1762" s="199" customFormat="true" ht="15.8" spans="2:2">
      <c r="B1762" s="216"/>
    </row>
    <row r="1763" s="199" customFormat="true" ht="15.8" spans="2:2">
      <c r="B1763" s="216"/>
    </row>
    <row r="1764" s="199" customFormat="true" ht="15.8" spans="2:2">
      <c r="B1764" s="216"/>
    </row>
    <row r="1765" s="199" customFormat="true" ht="15.8" spans="2:2">
      <c r="B1765" s="216"/>
    </row>
    <row r="1766" s="199" customFormat="true" ht="15.8" spans="2:2">
      <c r="B1766" s="216"/>
    </row>
    <row r="1767" s="199" customFormat="true" ht="15.8" spans="2:2">
      <c r="B1767" s="216"/>
    </row>
    <row r="1768" s="199" customFormat="true" ht="15.8" spans="2:2">
      <c r="B1768" s="216"/>
    </row>
    <row r="1769" s="199" customFormat="true" ht="15.8" spans="2:2">
      <c r="B1769" s="216"/>
    </row>
    <row r="1770" s="199" customFormat="true" ht="15.8" spans="2:2">
      <c r="B1770" s="216"/>
    </row>
    <row r="1771" s="199" customFormat="true" ht="15.8" spans="2:2">
      <c r="B1771" s="216"/>
    </row>
    <row r="1772" s="199" customFormat="true" ht="15.8" spans="2:2">
      <c r="B1772" s="216"/>
    </row>
    <row r="1773" s="199" customFormat="true" ht="15.8" spans="2:2">
      <c r="B1773" s="216"/>
    </row>
    <row r="1774" s="199" customFormat="true" ht="15.8" spans="2:2">
      <c r="B1774" s="216"/>
    </row>
    <row r="1775" s="199" customFormat="true" ht="15.8" spans="2:2">
      <c r="B1775" s="216"/>
    </row>
    <row r="1776" s="199" customFormat="true" ht="15.8" spans="2:2">
      <c r="B1776" s="216"/>
    </row>
    <row r="1777" s="199" customFormat="true" ht="15.8" spans="2:2">
      <c r="B1777" s="216"/>
    </row>
    <row r="1778" s="199" customFormat="true" ht="15.8" spans="2:2">
      <c r="B1778" s="216"/>
    </row>
    <row r="1779" s="199" customFormat="true" ht="15.8" spans="2:2">
      <c r="B1779" s="216"/>
    </row>
    <row r="1780" s="199" customFormat="true" ht="15.8" spans="2:2">
      <c r="B1780" s="216"/>
    </row>
    <row r="1781" s="199" customFormat="true" ht="15.8" spans="2:2">
      <c r="B1781" s="216"/>
    </row>
    <row r="1782" s="199" customFormat="true" ht="15.8" spans="2:2">
      <c r="B1782" s="216"/>
    </row>
    <row r="1783" s="199" customFormat="true" ht="15.8" spans="2:2">
      <c r="B1783" s="216"/>
    </row>
    <row r="1784" s="199" customFormat="true" ht="15.8" spans="2:2">
      <c r="B1784" s="216"/>
    </row>
    <row r="1785" s="199" customFormat="true" ht="15.8" spans="2:2">
      <c r="B1785" s="216"/>
    </row>
    <row r="1786" s="199" customFormat="true" ht="15.8" spans="2:2">
      <c r="B1786" s="216"/>
    </row>
    <row r="1787" s="199" customFormat="true" ht="15.8" spans="2:2">
      <c r="B1787" s="216"/>
    </row>
    <row r="1788" s="199" customFormat="true" ht="15.8" spans="2:2">
      <c r="B1788" s="216"/>
    </row>
    <row r="1789" s="199" customFormat="true" ht="15.8" spans="2:2">
      <c r="B1789" s="216"/>
    </row>
    <row r="1790" s="199" customFormat="true" ht="15.8" spans="2:2">
      <c r="B1790" s="216"/>
    </row>
    <row r="1791" s="199" customFormat="true" ht="15.8" spans="2:2">
      <c r="B1791" s="216"/>
    </row>
    <row r="1792" s="199" customFormat="true" ht="15.8" spans="2:2">
      <c r="B1792" s="216"/>
    </row>
    <row r="1793" s="199" customFormat="true" ht="15.8" spans="2:2">
      <c r="B1793" s="216"/>
    </row>
    <row r="1794" s="199" customFormat="true" ht="15.8" spans="2:2">
      <c r="B1794" s="216"/>
    </row>
    <row r="1795" s="199" customFormat="true" ht="15.8" spans="2:2">
      <c r="B1795" s="216"/>
    </row>
    <row r="1796" s="199" customFormat="true" ht="15.8" spans="2:2">
      <c r="B1796" s="216"/>
    </row>
    <row r="1797" s="199" customFormat="true" ht="15.8" spans="2:2">
      <c r="B1797" s="216"/>
    </row>
    <row r="1798" s="199" customFormat="true" ht="15.8" spans="2:2">
      <c r="B1798" s="216"/>
    </row>
    <row r="1799" s="199" customFormat="true" ht="15.8" spans="2:2">
      <c r="B1799" s="216"/>
    </row>
    <row r="1800" s="199" customFormat="true" ht="15.8" spans="2:2">
      <c r="B1800" s="216"/>
    </row>
    <row r="1801" s="199" customFormat="true" ht="15.8" spans="2:2">
      <c r="B1801" s="216"/>
    </row>
    <row r="1802" s="199" customFormat="true" ht="15.8" spans="2:2">
      <c r="B1802" s="216"/>
    </row>
    <row r="1803" s="199" customFormat="true" ht="15.8" spans="2:2">
      <c r="B1803" s="216"/>
    </row>
    <row r="1804" s="199" customFormat="true" ht="15.8" spans="2:2">
      <c r="B1804" s="216"/>
    </row>
    <row r="1805" s="199" customFormat="true" ht="15.8" spans="2:2">
      <c r="B1805" s="216"/>
    </row>
    <row r="1806" s="199" customFormat="true" ht="15.8" spans="2:2">
      <c r="B1806" s="216"/>
    </row>
    <row r="1807" s="199" customFormat="true" ht="15.8" spans="2:2">
      <c r="B1807" s="216"/>
    </row>
    <row r="1808" s="199" customFormat="true" ht="15.8" spans="2:2">
      <c r="B1808" s="216"/>
    </row>
    <row r="1809" s="199" customFormat="true" ht="15.8" spans="2:2">
      <c r="B1809" s="216"/>
    </row>
    <row r="1810" s="199" customFormat="true" ht="15.8" spans="2:2">
      <c r="B1810" s="216"/>
    </row>
    <row r="1811" s="199" customFormat="true" ht="15.8" spans="2:2">
      <c r="B1811" s="216"/>
    </row>
    <row r="1812" s="199" customFormat="true" ht="15.8" spans="2:2">
      <c r="B1812" s="216"/>
    </row>
    <row r="1813" s="199" customFormat="true" ht="15.8" spans="2:2">
      <c r="B1813" s="216"/>
    </row>
    <row r="1814" s="199" customFormat="true" ht="15.8" spans="2:2">
      <c r="B1814" s="216"/>
    </row>
    <row r="1815" s="199" customFormat="true" ht="15.8" spans="2:2">
      <c r="B1815" s="216"/>
    </row>
    <row r="1816" s="199" customFormat="true" ht="15.8" spans="2:2">
      <c r="B1816" s="216"/>
    </row>
    <row r="1817" s="199" customFormat="true" ht="15.8" spans="2:2">
      <c r="B1817" s="216"/>
    </row>
    <row r="1818" s="199" customFormat="true" ht="15.8" spans="2:2">
      <c r="B1818" s="216"/>
    </row>
    <row r="1819" s="199" customFormat="true" ht="15.8" spans="2:2">
      <c r="B1819" s="216"/>
    </row>
    <row r="1820" s="199" customFormat="true" ht="15.8" spans="2:2">
      <c r="B1820" s="216"/>
    </row>
    <row r="1821" s="199" customFormat="true" ht="15.8" spans="2:2">
      <c r="B1821" s="216"/>
    </row>
    <row r="1822" s="199" customFormat="true" ht="15.8" spans="2:2">
      <c r="B1822" s="216"/>
    </row>
    <row r="1823" s="199" customFormat="true" ht="15.8" spans="2:2">
      <c r="B1823" s="216"/>
    </row>
    <row r="1824" s="199" customFormat="true" ht="15.8" spans="2:2">
      <c r="B1824" s="216"/>
    </row>
    <row r="1825" s="199" customFormat="true" ht="15.8" spans="2:2">
      <c r="B1825" s="216"/>
    </row>
    <row r="1826" s="199" customFormat="true" ht="15.8" spans="2:2">
      <c r="B1826" s="216"/>
    </row>
    <row r="1827" s="199" customFormat="true" ht="15.8" spans="2:2">
      <c r="B1827" s="216"/>
    </row>
    <row r="1828" s="199" customFormat="true" ht="15.8" spans="2:2">
      <c r="B1828" s="216"/>
    </row>
    <row r="1829" s="199" customFormat="true" ht="15.8" spans="2:2">
      <c r="B1829" s="216"/>
    </row>
    <row r="1830" s="199" customFormat="true" ht="15.8" spans="2:2">
      <c r="B1830" s="216"/>
    </row>
    <row r="1831" s="199" customFormat="true" ht="15.8" spans="2:2">
      <c r="B1831" s="216"/>
    </row>
    <row r="1832" s="199" customFormat="true" ht="15.8" spans="2:2">
      <c r="B1832" s="216"/>
    </row>
    <row r="1833" s="199" customFormat="true" ht="15.8" spans="2:2">
      <c r="B1833" s="216"/>
    </row>
    <row r="1834" s="199" customFormat="true" ht="15.8" spans="2:2">
      <c r="B1834" s="216"/>
    </row>
    <row r="1835" s="199" customFormat="true" ht="15.8" spans="2:2">
      <c r="B1835" s="216"/>
    </row>
    <row r="1836" s="199" customFormat="true" ht="15.8" spans="2:2">
      <c r="B1836" s="216"/>
    </row>
    <row r="1837" s="199" customFormat="true" ht="15.8" spans="2:2">
      <c r="B1837" s="216"/>
    </row>
    <row r="1838" s="199" customFormat="true" ht="15.8" spans="2:2">
      <c r="B1838" s="216"/>
    </row>
    <row r="1839" s="199" customFormat="true" ht="15.8" spans="2:2">
      <c r="B1839" s="216"/>
    </row>
    <row r="1840" s="199" customFormat="true" ht="15.8" spans="2:2">
      <c r="B1840" s="216"/>
    </row>
    <row r="1841" s="199" customFormat="true" ht="15.8" spans="2:2">
      <c r="B1841" s="216"/>
    </row>
    <row r="1842" s="199" customFormat="true" ht="15.8" spans="2:2">
      <c r="B1842" s="216"/>
    </row>
    <row r="1843" s="199" customFormat="true" ht="15.8" spans="2:2">
      <c r="B1843" s="216"/>
    </row>
    <row r="1844" s="199" customFormat="true" ht="15.8" spans="2:2">
      <c r="B1844" s="216"/>
    </row>
    <row r="1845" s="199" customFormat="true" ht="15.8" spans="2:2">
      <c r="B1845" s="216"/>
    </row>
    <row r="1846" s="199" customFormat="true" ht="15.8" spans="2:2">
      <c r="B1846" s="216"/>
    </row>
    <row r="1847" s="199" customFormat="true" ht="15.8" spans="2:2">
      <c r="B1847" s="216"/>
    </row>
    <row r="1848" s="199" customFormat="true" ht="15.8" spans="2:2">
      <c r="B1848" s="216"/>
    </row>
    <row r="1849" s="199" customFormat="true" ht="15.8" spans="2:2">
      <c r="B1849" s="216"/>
    </row>
    <row r="1850" s="199" customFormat="true" ht="15.8" spans="2:2">
      <c r="B1850" s="216"/>
    </row>
    <row r="1851" s="199" customFormat="true" ht="15.8" spans="2:2">
      <c r="B1851" s="216"/>
    </row>
    <row r="1852" s="199" customFormat="true" ht="15.8" spans="2:2">
      <c r="B1852" s="216"/>
    </row>
    <row r="1853" s="199" customFormat="true" ht="15.8" spans="2:2">
      <c r="B1853" s="216"/>
    </row>
    <row r="1854" s="199" customFormat="true" ht="15.8" spans="2:2">
      <c r="B1854" s="216"/>
    </row>
    <row r="1855" s="199" customFormat="true" ht="15.8" spans="2:2">
      <c r="B1855" s="216"/>
    </row>
    <row r="1856" s="199" customFormat="true" ht="15.8" spans="2:2">
      <c r="B1856" s="216"/>
    </row>
    <row r="1857" s="199" customFormat="true" ht="15.8" spans="2:2">
      <c r="B1857" s="216"/>
    </row>
    <row r="1858" s="199" customFormat="true" ht="15.8" spans="2:2">
      <c r="B1858" s="216"/>
    </row>
    <row r="1859" s="199" customFormat="true" ht="15.8" spans="2:2">
      <c r="B1859" s="216"/>
    </row>
    <row r="1860" s="199" customFormat="true" ht="15.8" spans="2:2">
      <c r="B1860" s="216"/>
    </row>
    <row r="1861" s="199" customFormat="true" ht="15.8" spans="2:2">
      <c r="B1861" s="216"/>
    </row>
    <row r="1862" s="199" customFormat="true" ht="15.8" spans="2:2">
      <c r="B1862" s="216"/>
    </row>
    <row r="1863" s="199" customFormat="true" ht="15.8" spans="2:2">
      <c r="B1863" s="216"/>
    </row>
    <row r="1864" s="199" customFormat="true" ht="15.8" spans="2:2">
      <c r="B1864" s="216"/>
    </row>
    <row r="1865" s="199" customFormat="true" ht="15.8" spans="2:2">
      <c r="B1865" s="216"/>
    </row>
    <row r="1866" s="199" customFormat="true" ht="15.8" spans="2:2">
      <c r="B1866" s="216"/>
    </row>
    <row r="1867" s="199" customFormat="true" ht="15.8" spans="2:2">
      <c r="B1867" s="216"/>
    </row>
    <row r="1868" s="199" customFormat="true" ht="15.8" spans="2:2">
      <c r="B1868" s="216"/>
    </row>
    <row r="1869" s="199" customFormat="true" ht="15.8" spans="2:2">
      <c r="B1869" s="216"/>
    </row>
    <row r="1870" s="199" customFormat="true" ht="15.8" spans="2:2">
      <c r="B1870" s="216"/>
    </row>
    <row r="1871" s="199" customFormat="true" ht="15.8" spans="2:2">
      <c r="B1871" s="216"/>
    </row>
    <row r="1872" s="199" customFormat="true" ht="15.8" spans="2:2">
      <c r="B1872" s="216"/>
    </row>
    <row r="1873" s="199" customFormat="true" ht="15.8" spans="2:2">
      <c r="B1873" s="216"/>
    </row>
    <row r="1874" s="199" customFormat="true" ht="15.8" spans="2:2">
      <c r="B1874" s="216"/>
    </row>
    <row r="1875" s="199" customFormat="true" ht="15.8" spans="2:2">
      <c r="B1875" s="216"/>
    </row>
    <row r="1876" s="199" customFormat="true" ht="15.8" spans="2:2">
      <c r="B1876" s="216"/>
    </row>
    <row r="1877" s="199" customFormat="true" ht="15.8" spans="2:2">
      <c r="B1877" s="216"/>
    </row>
    <row r="1878" s="199" customFormat="true" ht="15.8" spans="2:2">
      <c r="B1878" s="216"/>
    </row>
    <row r="1879" s="199" customFormat="true" ht="15.8" spans="2:2">
      <c r="B1879" s="216"/>
    </row>
    <row r="1880" s="199" customFormat="true" ht="15.8" spans="2:2">
      <c r="B1880" s="216"/>
    </row>
    <row r="1881" s="199" customFormat="true" ht="15.8" spans="2:2">
      <c r="B1881" s="216"/>
    </row>
    <row r="1882" s="199" customFormat="true" ht="15.8" spans="2:2">
      <c r="B1882" s="216"/>
    </row>
    <row r="1883" s="199" customFormat="true" ht="15.8" spans="2:2">
      <c r="B1883" s="216"/>
    </row>
    <row r="1884" s="199" customFormat="true" ht="15.8" spans="2:2">
      <c r="B1884" s="216"/>
    </row>
    <row r="1885" s="199" customFormat="true" ht="15.8" spans="2:2">
      <c r="B1885" s="216"/>
    </row>
    <row r="1886" s="199" customFormat="true" ht="15.8" spans="2:2">
      <c r="B1886" s="216"/>
    </row>
    <row r="1887" s="199" customFormat="true" ht="15.8" spans="2:2">
      <c r="B1887" s="216"/>
    </row>
    <row r="1888" s="199" customFormat="true" ht="15.8" spans="2:2">
      <c r="B1888" s="216"/>
    </row>
    <row r="1889" s="199" customFormat="true" ht="15.8" spans="2:2">
      <c r="B1889" s="216"/>
    </row>
    <row r="1890" s="199" customFormat="true" ht="15.8" spans="2:2">
      <c r="B1890" s="216"/>
    </row>
    <row r="1891" s="199" customFormat="true" ht="15.8" spans="2:2">
      <c r="B1891" s="216"/>
    </row>
    <row r="1892" s="199" customFormat="true" ht="15.8" spans="2:2">
      <c r="B1892" s="216"/>
    </row>
    <row r="1893" s="199" customFormat="true" ht="15.8" spans="2:2">
      <c r="B1893" s="216"/>
    </row>
    <row r="1894" s="199" customFormat="true" ht="15.8" spans="2:2">
      <c r="B1894" s="216"/>
    </row>
    <row r="1895" s="199" customFormat="true" ht="15.8" spans="2:2">
      <c r="B1895" s="216"/>
    </row>
    <row r="1896" s="199" customFormat="true" ht="15.8" spans="2:2">
      <c r="B1896" s="216"/>
    </row>
    <row r="1897" s="199" customFormat="true" ht="15.8" spans="2:2">
      <c r="B1897" s="216"/>
    </row>
    <row r="1898" s="199" customFormat="true" ht="15.8" spans="2:2">
      <c r="B1898" s="216"/>
    </row>
    <row r="1899" s="199" customFormat="true" ht="15.8" spans="2:2">
      <c r="B1899" s="216"/>
    </row>
    <row r="1900" s="199" customFormat="true" ht="15.8" spans="2:2">
      <c r="B1900" s="216"/>
    </row>
    <row r="1901" s="199" customFormat="true" ht="15.8" spans="2:2">
      <c r="B1901" s="216"/>
    </row>
    <row r="1902" s="199" customFormat="true" ht="15.8" spans="2:2">
      <c r="B1902" s="216"/>
    </row>
    <row r="1903" s="199" customFormat="true" ht="15.8" spans="2:2">
      <c r="B1903" s="216"/>
    </row>
    <row r="1904" s="199" customFormat="true" ht="15.8" spans="2:2">
      <c r="B1904" s="216"/>
    </row>
    <row r="1905" s="199" customFormat="true" ht="15.8" spans="2:2">
      <c r="B1905" s="216"/>
    </row>
    <row r="1906" s="199" customFormat="true" ht="15.8" spans="2:2">
      <c r="B1906" s="216"/>
    </row>
    <row r="1907" s="199" customFormat="true" ht="15.8" spans="2:2">
      <c r="B1907" s="216"/>
    </row>
    <row r="1908" s="199" customFormat="true" ht="15.8" spans="2:2">
      <c r="B1908" s="216"/>
    </row>
    <row r="1909" s="199" customFormat="true" ht="15.8" spans="2:2">
      <c r="B1909" s="216"/>
    </row>
    <row r="1910" s="199" customFormat="true" ht="15.8" spans="2:2">
      <c r="B1910" s="216"/>
    </row>
    <row r="1911" s="199" customFormat="true" ht="15.8" spans="2:2">
      <c r="B1911" s="216"/>
    </row>
    <row r="1912" s="199" customFormat="true" ht="15.8" spans="2:2">
      <c r="B1912" s="216"/>
    </row>
    <row r="1913" s="199" customFormat="true" ht="15.8" spans="2:2">
      <c r="B1913" s="216"/>
    </row>
    <row r="1914" s="199" customFormat="true" ht="15.8" spans="2:2">
      <c r="B1914" s="216"/>
    </row>
    <row r="1915" s="199" customFormat="true" ht="15.8" spans="2:2">
      <c r="B1915" s="216"/>
    </row>
    <row r="1916" s="199" customFormat="true" ht="15.8" spans="2:2">
      <c r="B1916" s="216"/>
    </row>
    <row r="1917" s="199" customFormat="true" ht="15.8" spans="2:2">
      <c r="B1917" s="216"/>
    </row>
    <row r="1918" s="199" customFormat="true" ht="15.8" spans="2:2">
      <c r="B1918" s="216"/>
    </row>
    <row r="1919" s="199" customFormat="true" ht="15.8" spans="2:2">
      <c r="B1919" s="216"/>
    </row>
    <row r="1920" s="199" customFormat="true" ht="15.8" spans="2:2">
      <c r="B1920" s="216"/>
    </row>
    <row r="1921" s="199" customFormat="true" ht="15.8" spans="2:2">
      <c r="B1921" s="216"/>
    </row>
    <row r="1922" s="199" customFormat="true" ht="15.8" spans="2:2">
      <c r="B1922" s="216"/>
    </row>
    <row r="1923" s="199" customFormat="true" ht="15.8" spans="2:2">
      <c r="B1923" s="216"/>
    </row>
    <row r="1924" s="199" customFormat="true" ht="15.8" spans="2:2">
      <c r="B1924" s="216"/>
    </row>
    <row r="1925" s="199" customFormat="true" ht="15.8" spans="2:2">
      <c r="B1925" s="216"/>
    </row>
    <row r="1926" s="199" customFormat="true" ht="15.8" spans="2:2">
      <c r="B1926" s="216"/>
    </row>
    <row r="1927" s="199" customFormat="true" ht="15.8" spans="2:2">
      <c r="B1927" s="216"/>
    </row>
    <row r="1928" s="199" customFormat="true" ht="15.8" spans="2:2">
      <c r="B1928" s="216"/>
    </row>
    <row r="1929" s="199" customFormat="true" ht="15.8" spans="2:2">
      <c r="B1929" s="216"/>
    </row>
    <row r="1930" s="199" customFormat="true" ht="15.8" spans="2:2">
      <c r="B1930" s="216"/>
    </row>
    <row r="1931" s="199" customFormat="true" ht="15.8" spans="2:2">
      <c r="B1931" s="216"/>
    </row>
    <row r="1932" s="199" customFormat="true" ht="15.8" spans="2:2">
      <c r="B1932" s="216"/>
    </row>
    <row r="1933" s="199" customFormat="true" ht="15.8" spans="2:2">
      <c r="B1933" s="216"/>
    </row>
    <row r="1934" s="199" customFormat="true" ht="15.8" spans="2:2">
      <c r="B1934" s="216"/>
    </row>
    <row r="1935" s="199" customFormat="true" ht="15.8" spans="2:2">
      <c r="B1935" s="216"/>
    </row>
    <row r="1936" s="199" customFormat="true" ht="15.8" spans="2:2">
      <c r="B1936" s="216"/>
    </row>
    <row r="1937" s="199" customFormat="true" ht="15.8" spans="2:2">
      <c r="B1937" s="216"/>
    </row>
    <row r="1938" s="199" customFormat="true" ht="15.8" spans="2:2">
      <c r="B1938" s="216"/>
    </row>
    <row r="1939" s="199" customFormat="true" ht="15.8" spans="2:2">
      <c r="B1939" s="216"/>
    </row>
    <row r="1940" s="199" customFormat="true" ht="15.8" spans="2:2">
      <c r="B1940" s="216"/>
    </row>
    <row r="1941" s="199" customFormat="true" ht="15.8" spans="2:2">
      <c r="B1941" s="216"/>
    </row>
    <row r="1942" s="199" customFormat="true" ht="15.8" spans="2:2">
      <c r="B1942" s="216"/>
    </row>
    <row r="1943" s="199" customFormat="true" ht="15.8" spans="2:2">
      <c r="B1943" s="216"/>
    </row>
    <row r="1944" s="199" customFormat="true" ht="15.8" spans="2:2">
      <c r="B1944" s="216"/>
    </row>
    <row r="1945" s="199" customFormat="true" ht="15.8" spans="2:2">
      <c r="B1945" s="216"/>
    </row>
    <row r="1946" s="199" customFormat="true" ht="15.8" spans="2:2">
      <c r="B1946" s="216"/>
    </row>
    <row r="1947" s="199" customFormat="true" ht="15.8" spans="2:2">
      <c r="B1947" s="216"/>
    </row>
    <row r="1948" s="199" customFormat="true" ht="15.8" spans="2:2">
      <c r="B1948" s="216"/>
    </row>
    <row r="1949" s="199" customFormat="true" ht="15.8" spans="2:2">
      <c r="B1949" s="216"/>
    </row>
    <row r="1950" s="199" customFormat="true" ht="15.8" spans="2:2">
      <c r="B1950" s="216"/>
    </row>
    <row r="1951" s="199" customFormat="true" ht="15.8" spans="2:2">
      <c r="B1951" s="216"/>
    </row>
    <row r="1952" s="199" customFormat="true" ht="15.8" spans="2:2">
      <c r="B1952" s="216"/>
    </row>
    <row r="1953" s="199" customFormat="true" ht="15.8" spans="2:2">
      <c r="B1953" s="216"/>
    </row>
    <row r="1954" s="199" customFormat="true" ht="15.8" spans="2:2">
      <c r="B1954" s="216"/>
    </row>
    <row r="1955" s="199" customFormat="true" ht="15.8" spans="2:2">
      <c r="B1955" s="216"/>
    </row>
    <row r="1956" s="199" customFormat="true" ht="15.8" spans="2:2">
      <c r="B1956" s="216"/>
    </row>
    <row r="1957" s="199" customFormat="true" ht="15.8" spans="2:2">
      <c r="B1957" s="216"/>
    </row>
    <row r="1958" s="199" customFormat="true" ht="15.8" spans="2:2">
      <c r="B1958" s="216"/>
    </row>
    <row r="1959" s="199" customFormat="true" ht="15.8" spans="2:2">
      <c r="B1959" s="216"/>
    </row>
    <row r="1960" s="199" customFormat="true" ht="15.8" spans="2:2">
      <c r="B1960" s="216"/>
    </row>
    <row r="1961" s="199" customFormat="true" ht="15.8" spans="2:2">
      <c r="B1961" s="216"/>
    </row>
    <row r="1962" s="199" customFormat="true" ht="15.8" spans="2:2">
      <c r="B1962" s="216"/>
    </row>
    <row r="1963" s="199" customFormat="true" ht="15.8" spans="2:2">
      <c r="B1963" s="216"/>
    </row>
    <row r="1964" s="199" customFormat="true" ht="15.8" spans="2:2">
      <c r="B1964" s="216"/>
    </row>
    <row r="1965" s="199" customFormat="true" ht="15.8" spans="2:2">
      <c r="B1965" s="216"/>
    </row>
    <row r="1966" s="199" customFormat="true" ht="15.8" spans="2:2">
      <c r="B1966" s="216"/>
    </row>
    <row r="1967" s="199" customFormat="true" ht="15.8" spans="2:2">
      <c r="B1967" s="216"/>
    </row>
    <row r="1968" s="199" customFormat="true" ht="15.8" spans="2:2">
      <c r="B1968" s="216"/>
    </row>
    <row r="1969" s="199" customFormat="true" ht="15.8" spans="2:2">
      <c r="B1969" s="216"/>
    </row>
    <row r="1970" s="199" customFormat="true" ht="15.8" spans="2:2">
      <c r="B1970" s="216"/>
    </row>
    <row r="1971" s="199" customFormat="true" ht="15.8" spans="2:2">
      <c r="B1971" s="216"/>
    </row>
    <row r="1972" s="199" customFormat="true" ht="15.8" spans="2:2">
      <c r="B1972" s="216"/>
    </row>
    <row r="1973" s="199" customFormat="true" ht="15.8" spans="2:2">
      <c r="B1973" s="216"/>
    </row>
    <row r="1974" s="199" customFormat="true" ht="15.8" spans="2:2">
      <c r="B1974" s="216"/>
    </row>
    <row r="1975" s="199" customFormat="true" ht="15.8" spans="2:2">
      <c r="B1975" s="216"/>
    </row>
    <row r="1976" s="199" customFormat="true" ht="15.8" spans="2:2">
      <c r="B1976" s="216"/>
    </row>
    <row r="1977" s="199" customFormat="true" ht="15.8" spans="2:2">
      <c r="B1977" s="216"/>
    </row>
    <row r="1978" s="199" customFormat="true" ht="15.8" spans="2:2">
      <c r="B1978" s="216"/>
    </row>
    <row r="1979" s="199" customFormat="true" ht="15.8" spans="2:2">
      <c r="B1979" s="216"/>
    </row>
    <row r="1980" s="199" customFormat="true" ht="15.8" spans="2:2">
      <c r="B1980" s="216"/>
    </row>
    <row r="1981" s="199" customFormat="true" ht="15.8" spans="2:2">
      <c r="B1981" s="216"/>
    </row>
    <row r="1982" s="199" customFormat="true" ht="15.8" spans="2:2">
      <c r="B1982" s="216"/>
    </row>
    <row r="1983" s="199" customFormat="true" ht="15.8" spans="2:2">
      <c r="B1983" s="216"/>
    </row>
    <row r="1984" s="199" customFormat="true" ht="15.8" spans="2:2">
      <c r="B1984" s="216"/>
    </row>
    <row r="1985" s="199" customFormat="true" ht="15.8" spans="2:2">
      <c r="B1985" s="216"/>
    </row>
    <row r="1986" s="199" customFormat="true" ht="15.8" spans="2:2">
      <c r="B1986" s="216"/>
    </row>
    <row r="1987" s="199" customFormat="true" ht="15.8" spans="2:2">
      <c r="B1987" s="216"/>
    </row>
    <row r="1988" s="199" customFormat="true" ht="15.8" spans="2:2">
      <c r="B1988" s="216"/>
    </row>
    <row r="1989" s="199" customFormat="true" ht="15.8" spans="2:2">
      <c r="B1989" s="216"/>
    </row>
    <row r="1990" s="199" customFormat="true" ht="15.8" spans="2:2">
      <c r="B1990" s="216"/>
    </row>
    <row r="1991" s="199" customFormat="true" ht="15.8" spans="2:2">
      <c r="B1991" s="216"/>
    </row>
    <row r="1992" s="199" customFormat="true" ht="15.8" spans="2:2">
      <c r="B1992" s="216"/>
    </row>
    <row r="1993" s="199" customFormat="true" ht="15.8" spans="2:2">
      <c r="B1993" s="216"/>
    </row>
    <row r="1994" s="199" customFormat="true" ht="15.8" spans="2:2">
      <c r="B1994" s="216"/>
    </row>
    <row r="1995" s="199" customFormat="true" ht="15.8" spans="2:2">
      <c r="B1995" s="216"/>
    </row>
    <row r="1996" s="199" customFormat="true" ht="15.8" spans="2:2">
      <c r="B1996" s="216"/>
    </row>
    <row r="1997" s="199" customFormat="true" ht="15.8" spans="2:2">
      <c r="B1997" s="216"/>
    </row>
    <row r="1998" s="199" customFormat="true" ht="15.8" spans="2:2">
      <c r="B1998" s="216"/>
    </row>
    <row r="1999" s="199" customFormat="true" ht="15.8" spans="2:2">
      <c r="B1999" s="216"/>
    </row>
    <row r="2000" s="199" customFormat="true" ht="15.8" spans="2:2">
      <c r="B2000" s="216"/>
    </row>
    <row r="2001" s="199" customFormat="true" ht="15.8" spans="2:2">
      <c r="B2001" s="216"/>
    </row>
    <row r="2002" s="199" customFormat="true" ht="15.8" spans="2:2">
      <c r="B2002" s="216"/>
    </row>
    <row r="2003" s="199" customFormat="true" ht="15.8" spans="2:2">
      <c r="B2003" s="216"/>
    </row>
    <row r="2004" s="199" customFormat="true" ht="15.8" spans="2:2">
      <c r="B2004" s="216"/>
    </row>
    <row r="2005" s="199" customFormat="true" ht="15.8" spans="2:2">
      <c r="B2005" s="216"/>
    </row>
    <row r="2006" s="199" customFormat="true" ht="15.8" spans="2:2">
      <c r="B2006" s="216"/>
    </row>
    <row r="2007" s="199" customFormat="true" ht="15.8" spans="2:2">
      <c r="B2007" s="216"/>
    </row>
    <row r="2008" s="199" customFormat="true" ht="15.8" spans="2:2">
      <c r="B2008" s="216"/>
    </row>
    <row r="2009" s="199" customFormat="true" ht="15.8" spans="2:2">
      <c r="B2009" s="216"/>
    </row>
    <row r="2010" s="199" customFormat="true" ht="15.8" spans="2:2">
      <c r="B2010" s="216"/>
    </row>
    <row r="2011" s="199" customFormat="true" ht="15.8" spans="2:2">
      <c r="B2011" s="216"/>
    </row>
    <row r="2012" s="199" customFormat="true" ht="15.8" spans="2:2">
      <c r="B2012" s="216"/>
    </row>
    <row r="2013" s="199" customFormat="true" ht="15.8" spans="2:2">
      <c r="B2013" s="216"/>
    </row>
    <row r="2014" s="199" customFormat="true" ht="15.8" spans="2:2">
      <c r="B2014" s="216"/>
    </row>
    <row r="2015" s="199" customFormat="true" ht="15.8" spans="2:2">
      <c r="B2015" s="216"/>
    </row>
    <row r="2016" s="199" customFormat="true" ht="15.8" spans="2:2">
      <c r="B2016" s="216"/>
    </row>
    <row r="2017" s="199" customFormat="true" ht="15.8" spans="2:2">
      <c r="B2017" s="216"/>
    </row>
    <row r="2018" s="199" customFormat="true" ht="15.8" spans="2:2">
      <c r="B2018" s="216"/>
    </row>
    <row r="2019" s="199" customFormat="true" ht="15.8" spans="2:2">
      <c r="B2019" s="216"/>
    </row>
    <row r="2020" s="199" customFormat="true" ht="15.8" spans="2:2">
      <c r="B2020" s="216"/>
    </row>
    <row r="2021" s="199" customFormat="true" ht="15.8" spans="2:2">
      <c r="B2021" s="216"/>
    </row>
    <row r="2022" s="199" customFormat="true" ht="15.8" spans="2:2">
      <c r="B2022" s="216"/>
    </row>
    <row r="2023" s="199" customFormat="true" ht="15.8" spans="2:2">
      <c r="B2023" s="216"/>
    </row>
    <row r="2024" s="199" customFormat="true" ht="15.8" spans="2:2">
      <c r="B2024" s="216"/>
    </row>
    <row r="2025" s="199" customFormat="true" ht="15.8" spans="2:2">
      <c r="B2025" s="216"/>
    </row>
    <row r="2026" s="199" customFormat="true" ht="15.8" spans="2:2">
      <c r="B2026" s="216"/>
    </row>
    <row r="2027" s="199" customFormat="true" ht="15.8" spans="2:2">
      <c r="B2027" s="216"/>
    </row>
    <row r="2028" s="199" customFormat="true" ht="15.8" spans="2:2">
      <c r="B2028" s="216"/>
    </row>
    <row r="2029" s="199" customFormat="true" ht="15.8" spans="2:2">
      <c r="B2029" s="216"/>
    </row>
    <row r="2030" s="199" customFormat="true" ht="15.8" spans="2:2">
      <c r="B2030" s="216"/>
    </row>
    <row r="2031" s="199" customFormat="true" ht="15.8" spans="2:2">
      <c r="B2031" s="216"/>
    </row>
    <row r="2032" s="199" customFormat="true" ht="15.8" spans="2:2">
      <c r="B2032" s="216"/>
    </row>
    <row r="2033" s="199" customFormat="true" ht="15.8" spans="2:2">
      <c r="B2033" s="216"/>
    </row>
    <row r="2034" s="199" customFormat="true" ht="15.8" spans="2:2">
      <c r="B2034" s="216"/>
    </row>
    <row r="2035" s="199" customFormat="true" ht="15.8" spans="2:2">
      <c r="B2035" s="216"/>
    </row>
    <row r="2036" s="199" customFormat="true" ht="15.8" spans="2:2">
      <c r="B2036" s="216"/>
    </row>
    <row r="2037" s="199" customFormat="true" ht="15.8" spans="2:2">
      <c r="B2037" s="216"/>
    </row>
    <row r="2038" s="199" customFormat="true" ht="15.8" spans="2:2">
      <c r="B2038" s="216"/>
    </row>
    <row r="2039" s="199" customFormat="true" ht="15.8" spans="2:2">
      <c r="B2039" s="216"/>
    </row>
    <row r="2040" s="199" customFormat="true" ht="15.8" spans="2:2">
      <c r="B2040" s="216"/>
    </row>
    <row r="2041" s="199" customFormat="true" ht="15.8" spans="2:2">
      <c r="B2041" s="216"/>
    </row>
    <row r="2042" s="199" customFormat="true" ht="15.8" spans="2:2">
      <c r="B2042" s="216"/>
    </row>
    <row r="2043" s="199" customFormat="true" ht="15.8" spans="2:2">
      <c r="B2043" s="216"/>
    </row>
    <row r="2044" s="199" customFormat="true" ht="15.8" spans="2:2">
      <c r="B2044" s="216"/>
    </row>
    <row r="2045" s="199" customFormat="true" ht="15.8" spans="2:2">
      <c r="B2045" s="216"/>
    </row>
    <row r="2046" s="199" customFormat="true" ht="15.8" spans="2:2">
      <c r="B2046" s="216"/>
    </row>
    <row r="2047" s="199" customFormat="true" ht="15.8" spans="2:2">
      <c r="B2047" s="216"/>
    </row>
    <row r="2048" s="199" customFormat="true" ht="15.8" spans="2:2">
      <c r="B2048" s="216"/>
    </row>
    <row r="2049" s="199" customFormat="true" ht="15.8" spans="2:2">
      <c r="B2049" s="216"/>
    </row>
    <row r="2050" s="199" customFormat="true" ht="15.8" spans="2:2">
      <c r="B2050" s="216"/>
    </row>
    <row r="2051" s="199" customFormat="true" ht="15.8" spans="2:2">
      <c r="B2051" s="216"/>
    </row>
    <row r="2052" s="199" customFormat="true" ht="15.8" spans="2:2">
      <c r="B2052" s="216"/>
    </row>
    <row r="2053" s="199" customFormat="true" ht="15.8" spans="2:2">
      <c r="B2053" s="216"/>
    </row>
    <row r="2054" s="199" customFormat="true" ht="15.8" spans="2:2">
      <c r="B2054" s="216"/>
    </row>
    <row r="2055" s="199" customFormat="true" ht="15.8" spans="2:2">
      <c r="B2055" s="216"/>
    </row>
    <row r="2056" s="199" customFormat="true" ht="15.8" spans="2:2">
      <c r="B2056" s="216"/>
    </row>
    <row r="2057" s="199" customFormat="true" ht="15.8" spans="2:2">
      <c r="B2057" s="216"/>
    </row>
    <row r="2058" s="199" customFormat="true" ht="15.8" spans="2:2">
      <c r="B2058" s="216"/>
    </row>
    <row r="2059" s="199" customFormat="true" ht="15.8" spans="2:2">
      <c r="B2059" s="216"/>
    </row>
    <row r="2060" s="199" customFormat="true" ht="15.8" spans="2:2">
      <c r="B2060" s="216"/>
    </row>
    <row r="2061" s="199" customFormat="true" ht="15.8" spans="2:2">
      <c r="B2061" s="216"/>
    </row>
    <row r="2062" s="199" customFormat="true" ht="15.8" spans="2:2">
      <c r="B2062" s="216"/>
    </row>
    <row r="2063" s="199" customFormat="true" ht="15.8" spans="2:2">
      <c r="B2063" s="216"/>
    </row>
    <row r="2064" s="199" customFormat="true" ht="15.8" spans="2:2">
      <c r="B2064" s="216"/>
    </row>
    <row r="2065" s="199" customFormat="true" ht="15.8" spans="2:2">
      <c r="B2065" s="216"/>
    </row>
    <row r="2066" s="199" customFormat="true" ht="15.8" spans="2:2">
      <c r="B2066" s="216"/>
    </row>
    <row r="2067" s="199" customFormat="true" ht="15.8" spans="2:2">
      <c r="B2067" s="216"/>
    </row>
    <row r="2068" s="199" customFormat="true" ht="15.8" spans="2:2">
      <c r="B2068" s="216"/>
    </row>
    <row r="2069" s="199" customFormat="true" ht="15.8" spans="2:2">
      <c r="B2069" s="216"/>
    </row>
    <row r="2070" s="199" customFormat="true" ht="15.8" spans="2:2">
      <c r="B2070" s="216"/>
    </row>
    <row r="2071" s="199" customFormat="true" ht="15.8" spans="2:2">
      <c r="B2071" s="216"/>
    </row>
    <row r="2072" s="199" customFormat="true" ht="15.8" spans="2:2">
      <c r="B2072" s="216"/>
    </row>
    <row r="2073" s="199" customFormat="true" ht="15.8" spans="2:2">
      <c r="B2073" s="216"/>
    </row>
    <row r="2074" s="199" customFormat="true" ht="15.8" spans="2:2">
      <c r="B2074" s="216"/>
    </row>
    <row r="2075" s="199" customFormat="true" ht="15.8" spans="2:2">
      <c r="B2075" s="216"/>
    </row>
    <row r="2076" s="199" customFormat="true" ht="15.8" spans="2:2">
      <c r="B2076" s="216"/>
    </row>
    <row r="2077" s="199" customFormat="true" ht="15.8" spans="2:2">
      <c r="B2077" s="216"/>
    </row>
    <row r="2078" s="199" customFormat="true" ht="15.8" spans="2:2">
      <c r="B2078" s="216"/>
    </row>
    <row r="2079" s="199" customFormat="true" ht="15.8" spans="2:2">
      <c r="B2079" s="216"/>
    </row>
    <row r="2080" s="199" customFormat="true" ht="15.8" spans="2:2">
      <c r="B2080" s="216"/>
    </row>
    <row r="2081" s="199" customFormat="true" ht="15.8" spans="2:2">
      <c r="B2081" s="216"/>
    </row>
    <row r="2082" s="199" customFormat="true" ht="15.8" spans="2:2">
      <c r="B2082" s="216"/>
    </row>
    <row r="2083" s="199" customFormat="true" ht="15.8" spans="2:2">
      <c r="B2083" s="216"/>
    </row>
    <row r="2084" s="199" customFormat="true" ht="15.8" spans="2:2">
      <c r="B2084" s="216"/>
    </row>
    <row r="2085" s="199" customFormat="true" ht="15.8" spans="2:2">
      <c r="B2085" s="216"/>
    </row>
    <row r="2086" s="199" customFormat="true" ht="15.8" spans="2:2">
      <c r="B2086" s="216"/>
    </row>
    <row r="2087" s="199" customFormat="true" ht="15.8" spans="2:2">
      <c r="B2087" s="216"/>
    </row>
    <row r="2088" s="199" customFormat="true" ht="15.8" spans="2:2">
      <c r="B2088" s="216"/>
    </row>
    <row r="2089" s="199" customFormat="true" ht="15.8" spans="2:2">
      <c r="B2089" s="216"/>
    </row>
    <row r="2090" s="199" customFormat="true" ht="15.8" spans="2:2">
      <c r="B2090" s="216"/>
    </row>
    <row r="2091" s="199" customFormat="true" ht="15.8" spans="2:2">
      <c r="B2091" s="216"/>
    </row>
    <row r="2092" s="199" customFormat="true" ht="15.8" spans="2:2">
      <c r="B2092" s="216"/>
    </row>
    <row r="2093" s="199" customFormat="true" ht="15.8" spans="2:2">
      <c r="B2093" s="216"/>
    </row>
    <row r="2094" s="199" customFormat="true" ht="15.8" spans="2:2">
      <c r="B2094" s="216"/>
    </row>
    <row r="2095" s="199" customFormat="true" ht="15.8" spans="2:2">
      <c r="B2095" s="216"/>
    </row>
    <row r="2096" s="199" customFormat="true" ht="15.8" spans="2:2">
      <c r="B2096" s="216"/>
    </row>
    <row r="2097" s="199" customFormat="true" ht="15.8" spans="2:2">
      <c r="B2097" s="216"/>
    </row>
    <row r="2098" s="199" customFormat="true" ht="15.8" spans="2:2">
      <c r="B2098" s="216"/>
    </row>
    <row r="2099" s="199" customFormat="true" ht="15.8" spans="2:2">
      <c r="B2099" s="216"/>
    </row>
    <row r="2100" s="199" customFormat="true" ht="15.8" spans="2:2">
      <c r="B2100" s="216"/>
    </row>
    <row r="2101" s="199" customFormat="true" ht="15.8" spans="2:2">
      <c r="B2101" s="216"/>
    </row>
    <row r="2102" s="199" customFormat="true" ht="15.8" spans="2:2">
      <c r="B2102" s="216"/>
    </row>
    <row r="2103" s="199" customFormat="true" ht="15.8" spans="2:2">
      <c r="B2103" s="216"/>
    </row>
    <row r="2104" s="199" customFormat="true" ht="15.8" spans="2:2">
      <c r="B2104" s="216"/>
    </row>
    <row r="2105" s="199" customFormat="true" ht="15.8" spans="2:2">
      <c r="B2105" s="216"/>
    </row>
    <row r="2106" s="199" customFormat="true" ht="15.8" spans="2:2">
      <c r="B2106" s="216"/>
    </row>
    <row r="2107" s="199" customFormat="true" ht="15.8" spans="2:2">
      <c r="B2107" s="216"/>
    </row>
    <row r="2108" s="199" customFormat="true" ht="15.8" spans="2:2">
      <c r="B2108" s="216"/>
    </row>
    <row r="2109" s="199" customFormat="true" ht="15.8" spans="2:2">
      <c r="B2109" s="216"/>
    </row>
    <row r="2110" s="199" customFormat="true" ht="15.8" spans="2:2">
      <c r="B2110" s="216"/>
    </row>
    <row r="2111" s="199" customFormat="true" ht="15.8" spans="2:2">
      <c r="B2111" s="216"/>
    </row>
    <row r="2112" s="199" customFormat="true" ht="15.8" spans="2:2">
      <c r="B2112" s="216"/>
    </row>
    <row r="2113" s="199" customFormat="true" ht="15.8" spans="2:2">
      <c r="B2113" s="216"/>
    </row>
    <row r="2114" s="199" customFormat="true" ht="15.8" spans="2:2">
      <c r="B2114" s="216"/>
    </row>
    <row r="2115" s="199" customFormat="true" ht="15.8" spans="2:2">
      <c r="B2115" s="216"/>
    </row>
    <row r="2116" s="199" customFormat="true" ht="15.8" spans="2:2">
      <c r="B2116" s="216"/>
    </row>
    <row r="2117" s="199" customFormat="true" ht="15.8" spans="2:2">
      <c r="B2117" s="216"/>
    </row>
    <row r="2118" s="199" customFormat="true" ht="15.8" spans="2:2">
      <c r="B2118" s="216"/>
    </row>
    <row r="2119" s="199" customFormat="true" ht="15.8" spans="2:2">
      <c r="B2119" s="216"/>
    </row>
    <row r="2120" s="199" customFormat="true" ht="15.8" spans="2:2">
      <c r="B2120" s="216"/>
    </row>
    <row r="2121" s="199" customFormat="true" ht="15.8" spans="2:2">
      <c r="B2121" s="216"/>
    </row>
    <row r="2122" s="199" customFormat="true" ht="15.8" spans="2:2">
      <c r="B2122" s="216"/>
    </row>
    <row r="2123" s="199" customFormat="true" ht="15.8" spans="2:2">
      <c r="B2123" s="216"/>
    </row>
    <row r="2124" s="199" customFormat="true" ht="15.8" spans="2:2">
      <c r="B2124" s="216"/>
    </row>
    <row r="2125" s="199" customFormat="true" ht="15.8" spans="2:2">
      <c r="B2125" s="216"/>
    </row>
    <row r="2126" s="199" customFormat="true" ht="15.8" spans="2:2">
      <c r="B2126" s="216"/>
    </row>
    <row r="2127" s="199" customFormat="true" ht="15.8" spans="2:2">
      <c r="B2127" s="216"/>
    </row>
    <row r="2128" s="199" customFormat="true" ht="15.8" spans="2:2">
      <c r="B2128" s="216"/>
    </row>
    <row r="2129" s="199" customFormat="true" ht="15.8" spans="2:2">
      <c r="B2129" s="216"/>
    </row>
    <row r="2130" s="199" customFormat="true" ht="15.8" spans="2:2">
      <c r="B2130" s="216"/>
    </row>
    <row r="2131" s="199" customFormat="true" ht="15.8" spans="2:2">
      <c r="B2131" s="216"/>
    </row>
    <row r="2132" s="199" customFormat="true" ht="15.8" spans="2:2">
      <c r="B2132" s="216"/>
    </row>
    <row r="2133" s="199" customFormat="true" ht="15.8" spans="2:2">
      <c r="B2133" s="216"/>
    </row>
    <row r="2134" s="199" customFormat="true" ht="15.8" spans="2:2">
      <c r="B2134" s="216"/>
    </row>
    <row r="2135" s="199" customFormat="true" ht="15.8" spans="2:2">
      <c r="B2135" s="216"/>
    </row>
    <row r="2136" s="199" customFormat="true" ht="15.8" spans="2:2">
      <c r="B2136" s="216"/>
    </row>
    <row r="2137" s="199" customFormat="true" ht="15.8" spans="2:2">
      <c r="B2137" s="216"/>
    </row>
    <row r="2138" s="199" customFormat="true" ht="15.8" spans="2:2">
      <c r="B2138" s="216"/>
    </row>
    <row r="2139" s="199" customFormat="true" ht="15.8" spans="2:2">
      <c r="B2139" s="216"/>
    </row>
    <row r="2140" s="199" customFormat="true" ht="15.8" spans="2:2">
      <c r="B2140" s="216"/>
    </row>
    <row r="2141" s="199" customFormat="true" ht="15.8" spans="2:2">
      <c r="B2141" s="216"/>
    </row>
    <row r="2142" s="199" customFormat="true" ht="15.8" spans="2:2">
      <c r="B2142" s="216"/>
    </row>
    <row r="2143" s="199" customFormat="true" ht="15.8" spans="2:2">
      <c r="B2143" s="216"/>
    </row>
    <row r="2144" s="199" customFormat="true" ht="15.8" spans="2:2">
      <c r="B2144" s="216"/>
    </row>
    <row r="2145" s="199" customFormat="true" ht="15.8" spans="2:2">
      <c r="B2145" s="216"/>
    </row>
    <row r="2146" s="199" customFormat="true" ht="15.8" spans="2:2">
      <c r="B2146" s="216"/>
    </row>
    <row r="2147" s="199" customFormat="true" ht="15.8" spans="2:2">
      <c r="B2147" s="216"/>
    </row>
    <row r="2148" s="199" customFormat="true" ht="15.8" spans="2:2">
      <c r="B2148" s="216"/>
    </row>
    <row r="2149" s="199" customFormat="true" ht="15.8" spans="2:2">
      <c r="B2149" s="216"/>
    </row>
    <row r="2150" s="199" customFormat="true" ht="15.8" spans="2:2">
      <c r="B2150" s="216"/>
    </row>
    <row r="2151" s="199" customFormat="true" ht="15.8" spans="2:2">
      <c r="B2151" s="216"/>
    </row>
    <row r="2152" s="199" customFormat="true" ht="15.8" spans="2:2">
      <c r="B2152" s="216"/>
    </row>
    <row r="2153" s="199" customFormat="true" ht="15.8" spans="2:2">
      <c r="B2153" s="216"/>
    </row>
    <row r="2154" s="199" customFormat="true" ht="15.8" spans="2:2">
      <c r="B2154" s="216"/>
    </row>
    <row r="2155" s="199" customFormat="true" ht="15.8" spans="2:2">
      <c r="B2155" s="216"/>
    </row>
    <row r="2156" s="199" customFormat="true" ht="15.8" spans="2:2">
      <c r="B2156" s="216"/>
    </row>
    <row r="2157" s="199" customFormat="true" ht="15.8" spans="2:2">
      <c r="B2157" s="216"/>
    </row>
    <row r="2158" s="199" customFormat="true" ht="15.8" spans="2:2">
      <c r="B2158" s="216"/>
    </row>
    <row r="2159" s="199" customFormat="true" ht="15.8" spans="2:2">
      <c r="B2159" s="216"/>
    </row>
    <row r="2160" s="199" customFormat="true" ht="15.8" spans="2:2">
      <c r="B2160" s="216"/>
    </row>
    <row r="2161" s="199" customFormat="true" ht="15.8" spans="2:2">
      <c r="B2161" s="216"/>
    </row>
    <row r="2162" s="199" customFormat="true" ht="15.8" spans="2:2">
      <c r="B2162" s="216"/>
    </row>
    <row r="2163" s="199" customFormat="true" ht="15.8" spans="2:2">
      <c r="B2163" s="216"/>
    </row>
    <row r="2164" s="199" customFormat="true" ht="15.8" spans="2:2">
      <c r="B2164" s="216"/>
    </row>
    <row r="2165" s="199" customFormat="true" ht="15.8" spans="2:2">
      <c r="B2165" s="216"/>
    </row>
    <row r="2166" s="199" customFormat="true" ht="15.8" spans="2:2">
      <c r="B2166" s="216"/>
    </row>
    <row r="2167" s="199" customFormat="true" ht="15.8" spans="2:2">
      <c r="B2167" s="216"/>
    </row>
    <row r="2168" s="199" customFormat="true" ht="15.8" spans="2:2">
      <c r="B2168" s="216"/>
    </row>
    <row r="2169" s="199" customFormat="true" ht="15.8" spans="2:2">
      <c r="B2169" s="216"/>
    </row>
    <row r="2170" s="199" customFormat="true" ht="15.8" spans="2:2">
      <c r="B2170" s="216"/>
    </row>
    <row r="2171" s="199" customFormat="true" ht="15.8" spans="2:2">
      <c r="B2171" s="216"/>
    </row>
    <row r="2172" s="199" customFormat="true" ht="15.8" spans="2:2">
      <c r="B2172" s="216"/>
    </row>
    <row r="2173" s="199" customFormat="true" ht="15.8" spans="2:2">
      <c r="B2173" s="216"/>
    </row>
    <row r="2174" s="199" customFormat="true" ht="15.8" spans="2:2">
      <c r="B2174" s="216"/>
    </row>
    <row r="2175" s="199" customFormat="true" ht="15.8" spans="2:2">
      <c r="B2175" s="216"/>
    </row>
    <row r="2176" s="199" customFormat="true" ht="15.8" spans="2:2">
      <c r="B2176" s="216"/>
    </row>
    <row r="2177" s="199" customFormat="true" ht="15.8" spans="2:2">
      <c r="B2177" s="216"/>
    </row>
    <row r="2178" s="199" customFormat="true" ht="15.8" spans="2:2">
      <c r="B2178" s="216"/>
    </row>
    <row r="2179" s="199" customFormat="true" ht="15.8" spans="2:2">
      <c r="B2179" s="216"/>
    </row>
    <row r="2180" s="199" customFormat="true" ht="15.8" spans="2:2">
      <c r="B2180" s="216"/>
    </row>
    <row r="2181" s="199" customFormat="true" ht="15.8" spans="2:2">
      <c r="B2181" s="216"/>
    </row>
    <row r="2182" s="199" customFormat="true" ht="15.8" spans="2:2">
      <c r="B2182" s="216"/>
    </row>
    <row r="2183" s="199" customFormat="true" ht="15.8" spans="2:2">
      <c r="B2183" s="216"/>
    </row>
    <row r="2184" s="199" customFormat="true" ht="15.8" spans="2:2">
      <c r="B2184" s="216"/>
    </row>
    <row r="2185" s="199" customFormat="true" ht="15.8" spans="2:2">
      <c r="B2185" s="216"/>
    </row>
    <row r="2186" s="199" customFormat="true" ht="15.8" spans="2:2">
      <c r="B2186" s="216"/>
    </row>
    <row r="2187" s="199" customFormat="true" ht="15.8" spans="2:2">
      <c r="B2187" s="216"/>
    </row>
    <row r="2188" s="199" customFormat="true" ht="15.8" spans="2:2">
      <c r="B2188" s="216"/>
    </row>
    <row r="2189" s="199" customFormat="true" ht="15.8" spans="2:2">
      <c r="B2189" s="216"/>
    </row>
    <row r="2190" s="199" customFormat="true" ht="15.8" spans="2:2">
      <c r="B2190" s="216"/>
    </row>
    <row r="2191" s="199" customFormat="true" ht="15.8" spans="2:2">
      <c r="B2191" s="216"/>
    </row>
    <row r="2192" s="199" customFormat="true" ht="15.8" spans="2:2">
      <c r="B2192" s="216"/>
    </row>
    <row r="2193" s="199" customFormat="true" ht="15.8" spans="2:2">
      <c r="B2193" s="216"/>
    </row>
    <row r="2194" s="199" customFormat="true" ht="15.8" spans="2:2">
      <c r="B2194" s="216"/>
    </row>
    <row r="2195" s="199" customFormat="true" ht="15.8" spans="2:2">
      <c r="B2195" s="216"/>
    </row>
    <row r="2196" s="199" customFormat="true" ht="15.8" spans="2:2">
      <c r="B2196" s="216"/>
    </row>
    <row r="2197" s="199" customFormat="true" ht="15.8" spans="2:2">
      <c r="B2197" s="216"/>
    </row>
    <row r="2198" s="199" customFormat="true" ht="15.8" spans="2:2">
      <c r="B2198" s="216"/>
    </row>
    <row r="2199" s="199" customFormat="true" ht="15.8" spans="2:2">
      <c r="B2199" s="216"/>
    </row>
    <row r="2200" s="199" customFormat="true" ht="15.8" spans="2:2">
      <c r="B2200" s="216"/>
    </row>
    <row r="2201" s="199" customFormat="true" ht="15.8" spans="2:2">
      <c r="B2201" s="216"/>
    </row>
    <row r="2202" s="199" customFormat="true" ht="15.8" spans="2:2">
      <c r="B2202" s="216"/>
    </row>
    <row r="2203" s="199" customFormat="true" ht="15.8" spans="2:2">
      <c r="B2203" s="216"/>
    </row>
    <row r="2204" s="199" customFormat="true" ht="15.8" spans="2:2">
      <c r="B2204" s="216"/>
    </row>
    <row r="2205" s="199" customFormat="true" ht="15.8" spans="2:2">
      <c r="B2205" s="216"/>
    </row>
    <row r="2206" s="199" customFormat="true" ht="15.8" spans="2:2">
      <c r="B2206" s="216"/>
    </row>
    <row r="2207" s="199" customFormat="true" ht="15.8" spans="2:2">
      <c r="B2207" s="216"/>
    </row>
    <row r="2208" s="199" customFormat="true" ht="15.8" spans="2:2">
      <c r="B2208" s="216"/>
    </row>
    <row r="2209" s="199" customFormat="true" ht="15.8" spans="2:2">
      <c r="B2209" s="216"/>
    </row>
    <row r="2210" s="199" customFormat="true" ht="15.8" spans="2:2">
      <c r="B2210" s="216"/>
    </row>
    <row r="2211" s="199" customFormat="true" ht="15.8" spans="2:2">
      <c r="B2211" s="216"/>
    </row>
    <row r="2212" s="199" customFormat="true" ht="15.8" spans="2:2">
      <c r="B2212" s="216"/>
    </row>
    <row r="2213" s="199" customFormat="true" ht="15.8" spans="2:2">
      <c r="B2213" s="216"/>
    </row>
    <row r="2214" s="199" customFormat="true" ht="15.8" spans="2:2">
      <c r="B2214" s="216"/>
    </row>
    <row r="2215" s="197" customFormat="true" ht="15.8" spans="1:6">
      <c r="A2215" s="199"/>
      <c r="B2215" s="216"/>
      <c r="C2215" s="199"/>
      <c r="D2215" s="199"/>
      <c r="E2215" s="199"/>
      <c r="F2215" s="199"/>
    </row>
    <row r="2216" s="197" customFormat="true" ht="15.8" spans="1:6">
      <c r="A2216" s="199"/>
      <c r="B2216" s="216"/>
      <c r="C2216" s="199"/>
      <c r="D2216" s="199"/>
      <c r="E2216" s="199"/>
      <c r="F2216" s="199"/>
    </row>
    <row r="2217" s="197" customFormat="true" ht="15.8" spans="1:6">
      <c r="A2217" s="199"/>
      <c r="B2217" s="216"/>
      <c r="C2217" s="199"/>
      <c r="D2217" s="199"/>
      <c r="E2217" s="199"/>
      <c r="F2217" s="199"/>
    </row>
    <row r="2218" s="197" customFormat="true" ht="15.8" spans="1:6">
      <c r="A2218" s="199"/>
      <c r="B2218" s="216"/>
      <c r="C2218" s="199"/>
      <c r="D2218" s="199"/>
      <c r="E2218" s="199"/>
      <c r="F2218" s="199"/>
    </row>
    <row r="2219" s="197" customFormat="true" ht="15.8" spans="1:6">
      <c r="A2219" s="199"/>
      <c r="B2219" s="216"/>
      <c r="C2219" s="199"/>
      <c r="D2219" s="199"/>
      <c r="E2219" s="199"/>
      <c r="F2219" s="199"/>
    </row>
    <row r="2220" s="197" customFormat="true" ht="15.8" spans="1:6">
      <c r="A2220" s="199"/>
      <c r="B2220" s="216"/>
      <c r="C2220" s="199"/>
      <c r="D2220" s="199"/>
      <c r="E2220" s="199"/>
      <c r="F2220" s="199"/>
    </row>
    <row r="2221" s="197" customFormat="true" ht="15.8" spans="1:6">
      <c r="A2221" s="199"/>
      <c r="B2221" s="216"/>
      <c r="C2221" s="199"/>
      <c r="D2221" s="199"/>
      <c r="E2221" s="199"/>
      <c r="F2221" s="199"/>
    </row>
    <row r="2222" s="197" customFormat="true" ht="15.8" spans="1:6">
      <c r="A2222" s="199"/>
      <c r="B2222" s="216"/>
      <c r="C2222" s="199"/>
      <c r="D2222" s="199"/>
      <c r="E2222" s="199"/>
      <c r="F2222" s="199"/>
    </row>
    <row r="2223" s="197" customFormat="true" ht="15.8" spans="1:6">
      <c r="A2223" s="199"/>
      <c r="B2223" s="216"/>
      <c r="C2223" s="199"/>
      <c r="D2223" s="199"/>
      <c r="E2223" s="199"/>
      <c r="F2223" s="199"/>
    </row>
    <row r="2224" s="197" customFormat="true" ht="15.8" spans="1:6">
      <c r="A2224" s="199"/>
      <c r="B2224" s="216"/>
      <c r="C2224" s="199"/>
      <c r="D2224" s="199"/>
      <c r="E2224" s="199"/>
      <c r="F2224" s="199"/>
    </row>
    <row r="2225" s="197" customFormat="true" ht="15.8" spans="1:6">
      <c r="A2225" s="199"/>
      <c r="B2225" s="216"/>
      <c r="C2225" s="199"/>
      <c r="D2225" s="199"/>
      <c r="E2225" s="199"/>
      <c r="F2225" s="199"/>
    </row>
    <row r="2226" s="197" customFormat="true" ht="15.8" spans="1:6">
      <c r="A2226" s="199"/>
      <c r="B2226" s="216"/>
      <c r="C2226" s="199"/>
      <c r="D2226" s="199"/>
      <c r="E2226" s="199"/>
      <c r="F2226" s="199"/>
    </row>
    <row r="2227" s="197" customFormat="true" ht="15.8" spans="1:6">
      <c r="A2227" s="199"/>
      <c r="B2227" s="216"/>
      <c r="C2227" s="199"/>
      <c r="D2227" s="199"/>
      <c r="E2227" s="199"/>
      <c r="F2227" s="199"/>
    </row>
    <row r="2228" s="197" customFormat="true" ht="15.8" spans="1:6">
      <c r="A2228" s="199"/>
      <c r="B2228" s="216"/>
      <c r="C2228" s="199"/>
      <c r="D2228" s="199"/>
      <c r="E2228" s="199"/>
      <c r="F2228" s="199"/>
    </row>
    <row r="2229" s="197" customFormat="true" ht="15.8" spans="1:6">
      <c r="A2229" s="199"/>
      <c r="B2229" s="216"/>
      <c r="C2229" s="199"/>
      <c r="D2229" s="199"/>
      <c r="E2229" s="199"/>
      <c r="F2229" s="199"/>
    </row>
    <row r="2230" s="197" customFormat="true" ht="15.8" spans="1:6">
      <c r="A2230" s="199"/>
      <c r="B2230" s="216"/>
      <c r="C2230" s="199"/>
      <c r="D2230" s="199"/>
      <c r="E2230" s="199"/>
      <c r="F2230" s="199"/>
    </row>
    <row r="2231" s="197" customFormat="true" ht="15.8" spans="1:6">
      <c r="A2231" s="199"/>
      <c r="B2231" s="216"/>
      <c r="C2231" s="199"/>
      <c r="D2231" s="199"/>
      <c r="E2231" s="199"/>
      <c r="F2231" s="199"/>
    </row>
    <row r="2232" s="197" customFormat="true" ht="15.8" spans="1:6">
      <c r="A2232" s="199"/>
      <c r="B2232" s="216"/>
      <c r="C2232" s="199"/>
      <c r="D2232" s="199"/>
      <c r="E2232" s="199"/>
      <c r="F2232" s="199"/>
    </row>
    <row r="2233" s="197" customFormat="true" ht="15.8" spans="1:6">
      <c r="A2233" s="199"/>
      <c r="B2233" s="216"/>
      <c r="C2233" s="199"/>
      <c r="D2233" s="199"/>
      <c r="E2233" s="199"/>
      <c r="F2233" s="199"/>
    </row>
    <row r="2234" s="197" customFormat="true" ht="15.8" spans="1:6">
      <c r="A2234" s="199"/>
      <c r="B2234" s="216"/>
      <c r="C2234" s="199"/>
      <c r="D2234" s="199"/>
      <c r="E2234" s="199"/>
      <c r="F2234" s="199"/>
    </row>
    <row r="2235" s="197" customFormat="true" ht="15.8" spans="1:6">
      <c r="A2235" s="199"/>
      <c r="B2235" s="216"/>
      <c r="C2235" s="199"/>
      <c r="D2235" s="199"/>
      <c r="E2235" s="199"/>
      <c r="F2235" s="199"/>
    </row>
    <row r="2236" s="197" customFormat="true" ht="15.8" spans="1:6">
      <c r="A2236" s="199"/>
      <c r="B2236" s="216"/>
      <c r="C2236" s="199"/>
      <c r="D2236" s="199"/>
      <c r="E2236" s="199"/>
      <c r="F2236" s="199"/>
    </row>
    <row r="2237" s="197" customFormat="true" ht="15.8" spans="1:6">
      <c r="A2237" s="199"/>
      <c r="B2237" s="216"/>
      <c r="C2237" s="199"/>
      <c r="D2237" s="199"/>
      <c r="E2237" s="199"/>
      <c r="F2237" s="199"/>
    </row>
    <row r="2238" s="197" customFormat="true" ht="15.8" spans="1:6">
      <c r="A2238" s="199"/>
      <c r="B2238" s="216"/>
      <c r="C2238" s="199"/>
      <c r="D2238" s="199"/>
      <c r="E2238" s="199"/>
      <c r="F2238" s="199"/>
    </row>
    <row r="2239" s="197" customFormat="true" ht="15.8" spans="1:6">
      <c r="A2239" s="199"/>
      <c r="B2239" s="216"/>
      <c r="C2239" s="199"/>
      <c r="D2239" s="199"/>
      <c r="E2239" s="199"/>
      <c r="F2239" s="199"/>
    </row>
    <row r="2240" s="197" customFormat="true" ht="15.8" spans="1:6">
      <c r="A2240" s="199"/>
      <c r="B2240" s="216"/>
      <c r="C2240" s="199"/>
      <c r="D2240" s="199"/>
      <c r="E2240" s="199"/>
      <c r="F2240" s="199"/>
    </row>
    <row r="2241" s="197" customFormat="true" ht="15.8" spans="1:6">
      <c r="A2241" s="199"/>
      <c r="B2241" s="216"/>
      <c r="C2241" s="199"/>
      <c r="D2241" s="199"/>
      <c r="E2241" s="199"/>
      <c r="F2241" s="199"/>
    </row>
    <row r="2242" s="197" customFormat="true" ht="15.8" spans="1:6">
      <c r="A2242" s="199"/>
      <c r="B2242" s="216"/>
      <c r="C2242" s="199"/>
      <c r="D2242" s="199"/>
      <c r="E2242" s="199"/>
      <c r="F2242" s="199"/>
    </row>
    <row r="2243" s="197" customFormat="true" ht="15.8" spans="1:6">
      <c r="A2243" s="199"/>
      <c r="B2243" s="216"/>
      <c r="C2243" s="199"/>
      <c r="D2243" s="199"/>
      <c r="E2243" s="199"/>
      <c r="F2243" s="199"/>
    </row>
    <row r="2244" s="197" customFormat="true" ht="15.8" spans="1:6">
      <c r="A2244" s="199"/>
      <c r="B2244" s="216"/>
      <c r="C2244" s="199"/>
      <c r="D2244" s="199"/>
      <c r="E2244" s="199"/>
      <c r="F2244" s="199"/>
    </row>
    <row r="2245" s="197" customFormat="true" ht="15.8" spans="1:6">
      <c r="A2245" s="199"/>
      <c r="B2245" s="216"/>
      <c r="C2245" s="199"/>
      <c r="D2245" s="199"/>
      <c r="E2245" s="199"/>
      <c r="F2245" s="199"/>
    </row>
    <row r="2246" s="197" customFormat="true" ht="15.8" spans="1:6">
      <c r="A2246" s="199"/>
      <c r="B2246" s="216"/>
      <c r="C2246" s="199"/>
      <c r="D2246" s="199"/>
      <c r="E2246" s="199"/>
      <c r="F2246" s="199"/>
    </row>
    <row r="2247" s="197" customFormat="true" ht="15.8" spans="1:6">
      <c r="A2247" s="199"/>
      <c r="B2247" s="216"/>
      <c r="C2247" s="199"/>
      <c r="D2247" s="199"/>
      <c r="E2247" s="199"/>
      <c r="F2247" s="199"/>
    </row>
    <row r="2248" s="197" customFormat="true" ht="15.8" spans="1:6">
      <c r="A2248" s="199"/>
      <c r="B2248" s="216"/>
      <c r="C2248" s="199"/>
      <c r="D2248" s="199"/>
      <c r="E2248" s="199"/>
      <c r="F2248" s="199"/>
    </row>
    <row r="2249" s="197" customFormat="true" ht="15.8" spans="1:6">
      <c r="A2249" s="199"/>
      <c r="B2249" s="216"/>
      <c r="C2249" s="199"/>
      <c r="D2249" s="199"/>
      <c r="E2249" s="199"/>
      <c r="F2249" s="199"/>
    </row>
    <row r="2250" s="197" customFormat="true" ht="15.8" spans="1:6">
      <c r="A2250" s="199"/>
      <c r="B2250" s="216"/>
      <c r="C2250" s="199"/>
      <c r="D2250" s="199"/>
      <c r="E2250" s="199"/>
      <c r="F2250" s="199"/>
    </row>
    <row r="2251" s="197" customFormat="true" ht="15.8" spans="1:6">
      <c r="A2251" s="199"/>
      <c r="B2251" s="216"/>
      <c r="C2251" s="199"/>
      <c r="D2251" s="199"/>
      <c r="E2251" s="199"/>
      <c r="F2251" s="199"/>
    </row>
    <row r="2252" s="197" customFormat="true" ht="15.8" spans="1:6">
      <c r="A2252" s="199"/>
      <c r="B2252" s="216"/>
      <c r="C2252" s="199"/>
      <c r="D2252" s="199"/>
      <c r="E2252" s="199"/>
      <c r="F2252" s="199"/>
    </row>
    <row r="2253" s="197" customFormat="true" ht="15.8" spans="1:6">
      <c r="A2253" s="199"/>
      <c r="B2253" s="216"/>
      <c r="C2253" s="199"/>
      <c r="D2253" s="199"/>
      <c r="E2253" s="199"/>
      <c r="F2253" s="199"/>
    </row>
    <row r="2254" s="197" customFormat="true" ht="15.8" spans="1:6">
      <c r="A2254" s="199"/>
      <c r="B2254" s="216"/>
      <c r="C2254" s="199"/>
      <c r="D2254" s="199"/>
      <c r="E2254" s="199"/>
      <c r="F2254" s="199"/>
    </row>
    <row r="2255" s="197" customFormat="true" ht="15.8" spans="1:6">
      <c r="A2255" s="199"/>
      <c r="B2255" s="216"/>
      <c r="C2255" s="199"/>
      <c r="D2255" s="199"/>
      <c r="E2255" s="199"/>
      <c r="F2255" s="199"/>
    </row>
    <row r="2256" s="197" customFormat="true" ht="15.8" spans="1:6">
      <c r="A2256" s="199"/>
      <c r="B2256" s="216"/>
      <c r="C2256" s="199"/>
      <c r="D2256" s="199"/>
      <c r="E2256" s="199"/>
      <c r="F2256" s="199"/>
    </row>
    <row r="2257" s="197" customFormat="true" ht="15.8" spans="1:6">
      <c r="A2257" s="199"/>
      <c r="B2257" s="216"/>
      <c r="C2257" s="199"/>
      <c r="D2257" s="199"/>
      <c r="E2257" s="199"/>
      <c r="F2257" s="199"/>
    </row>
    <row r="2258" s="197" customFormat="true" ht="15.8" spans="1:6">
      <c r="A2258" s="199"/>
      <c r="B2258" s="216"/>
      <c r="C2258" s="199"/>
      <c r="D2258" s="199"/>
      <c r="E2258" s="199"/>
      <c r="F2258" s="199"/>
    </row>
    <row r="2259" s="197" customFormat="true" ht="15.8" spans="1:6">
      <c r="A2259" s="199"/>
      <c r="B2259" s="216"/>
      <c r="C2259" s="199"/>
      <c r="D2259" s="199"/>
      <c r="E2259" s="199"/>
      <c r="F2259" s="199"/>
    </row>
    <row r="2260" s="197" customFormat="true" ht="15.8" spans="1:6">
      <c r="A2260" s="199"/>
      <c r="B2260" s="216"/>
      <c r="C2260" s="199"/>
      <c r="D2260" s="199"/>
      <c r="E2260" s="199"/>
      <c r="F2260" s="199"/>
    </row>
    <row r="2261" s="197" customFormat="true" ht="15.8" spans="1:6">
      <c r="A2261" s="199"/>
      <c r="B2261" s="216"/>
      <c r="C2261" s="199"/>
      <c r="D2261" s="199"/>
      <c r="E2261" s="199"/>
      <c r="F2261" s="199"/>
    </row>
    <row r="2262" s="197" customFormat="true" ht="15.8" spans="1:6">
      <c r="A2262" s="199"/>
      <c r="B2262" s="216"/>
      <c r="C2262" s="199"/>
      <c r="D2262" s="199"/>
      <c r="E2262" s="199"/>
      <c r="F2262" s="199"/>
    </row>
    <row r="2263" s="197" customFormat="true" ht="15.8" spans="1:6">
      <c r="A2263" s="199"/>
      <c r="B2263" s="216"/>
      <c r="C2263" s="199"/>
      <c r="D2263" s="199"/>
      <c r="E2263" s="199"/>
      <c r="F2263" s="199"/>
    </row>
    <row r="2264" s="197" customFormat="true" ht="15.8" spans="1:6">
      <c r="A2264" s="199"/>
      <c r="B2264" s="216"/>
      <c r="C2264" s="199"/>
      <c r="D2264" s="199"/>
      <c r="E2264" s="199"/>
      <c r="F2264" s="199"/>
    </row>
    <row r="2265" s="197" customFormat="true" ht="15.8" spans="1:6">
      <c r="A2265" s="199"/>
      <c r="B2265" s="216"/>
      <c r="C2265" s="199"/>
      <c r="D2265" s="199"/>
      <c r="E2265" s="199"/>
      <c r="F2265" s="199"/>
    </row>
    <row r="2266" s="197" customFormat="true" ht="15.8" spans="1:6">
      <c r="A2266" s="199"/>
      <c r="B2266" s="216"/>
      <c r="C2266" s="199"/>
      <c r="D2266" s="199"/>
      <c r="E2266" s="199"/>
      <c r="F2266" s="199"/>
    </row>
    <row r="2267" s="197" customFormat="true" ht="15.8" spans="1:6">
      <c r="A2267" s="199"/>
      <c r="B2267" s="216"/>
      <c r="C2267" s="199"/>
      <c r="D2267" s="199"/>
      <c r="E2267" s="199"/>
      <c r="F2267" s="199"/>
    </row>
    <row r="2268" s="197" customFormat="true" ht="15.8" spans="1:6">
      <c r="A2268" s="199"/>
      <c r="B2268" s="216"/>
      <c r="C2268" s="199"/>
      <c r="D2268" s="199"/>
      <c r="E2268" s="199"/>
      <c r="F2268" s="199"/>
    </row>
    <row r="2269" s="197" customFormat="true" ht="15.8" spans="1:6">
      <c r="A2269" s="199"/>
      <c r="B2269" s="216"/>
      <c r="C2269" s="199"/>
      <c r="D2269" s="199"/>
      <c r="E2269" s="199"/>
      <c r="F2269" s="199"/>
    </row>
    <row r="2270" s="197" customFormat="true" ht="15.8" spans="1:6">
      <c r="A2270" s="199"/>
      <c r="B2270" s="216"/>
      <c r="C2270" s="199"/>
      <c r="D2270" s="199"/>
      <c r="E2270" s="199"/>
      <c r="F2270" s="199"/>
    </row>
    <row r="2271" s="197" customFormat="true" ht="15.8" spans="1:6">
      <c r="A2271" s="199"/>
      <c r="B2271" s="216"/>
      <c r="C2271" s="199"/>
      <c r="D2271" s="199"/>
      <c r="E2271" s="199"/>
      <c r="F2271" s="199"/>
    </row>
    <row r="2272" s="197" customFormat="true" ht="15.8" spans="1:6">
      <c r="A2272" s="199"/>
      <c r="B2272" s="216"/>
      <c r="C2272" s="199"/>
      <c r="D2272" s="199"/>
      <c r="E2272" s="199"/>
      <c r="F2272" s="199"/>
    </row>
    <row r="2273" s="197" customFormat="true" ht="15.8" spans="1:6">
      <c r="A2273" s="199"/>
      <c r="B2273" s="216"/>
      <c r="C2273" s="199"/>
      <c r="D2273" s="199"/>
      <c r="E2273" s="199"/>
      <c r="F2273" s="199"/>
    </row>
    <row r="2274" s="197" customFormat="true" ht="15.8" spans="1:6">
      <c r="A2274" s="199"/>
      <c r="B2274" s="216"/>
      <c r="C2274" s="199"/>
      <c r="D2274" s="199"/>
      <c r="E2274" s="199"/>
      <c r="F2274" s="199"/>
    </row>
    <row r="2275" s="197" customFormat="true" ht="15.8" spans="1:6">
      <c r="A2275" s="199"/>
      <c r="B2275" s="216"/>
      <c r="C2275" s="199"/>
      <c r="D2275" s="199"/>
      <c r="E2275" s="199"/>
      <c r="F2275" s="199"/>
    </row>
    <row r="2276" s="197" customFormat="true" ht="15.8" spans="1:6">
      <c r="A2276" s="199"/>
      <c r="B2276" s="216"/>
      <c r="C2276" s="199"/>
      <c r="D2276" s="199"/>
      <c r="E2276" s="199"/>
      <c r="F2276" s="199"/>
    </row>
    <row r="2277" s="197" customFormat="true" ht="15.8" spans="1:6">
      <c r="A2277" s="199"/>
      <c r="B2277" s="216"/>
      <c r="C2277" s="199"/>
      <c r="D2277" s="199"/>
      <c r="E2277" s="199"/>
      <c r="F2277" s="199"/>
    </row>
    <row r="2278" s="197" customFormat="true" ht="15.8" spans="1:6">
      <c r="A2278" s="199"/>
      <c r="B2278" s="216"/>
      <c r="C2278" s="199"/>
      <c r="D2278" s="199"/>
      <c r="E2278" s="199"/>
      <c r="F2278" s="199"/>
    </row>
    <row r="2279" s="197" customFormat="true" ht="15.8" spans="1:6">
      <c r="A2279" s="199"/>
      <c r="B2279" s="216"/>
      <c r="C2279" s="199"/>
      <c r="D2279" s="199"/>
      <c r="E2279" s="199"/>
      <c r="F2279" s="199"/>
    </row>
    <row r="2280" s="197" customFormat="true" ht="15.8" spans="1:6">
      <c r="A2280" s="199"/>
      <c r="B2280" s="216"/>
      <c r="C2280" s="199"/>
      <c r="D2280" s="199"/>
      <c r="E2280" s="199"/>
      <c r="F2280" s="199"/>
    </row>
    <row r="2281" s="197" customFormat="true" ht="15.8" spans="1:6">
      <c r="A2281" s="199"/>
      <c r="B2281" s="216"/>
      <c r="C2281" s="199"/>
      <c r="D2281" s="199"/>
      <c r="E2281" s="199"/>
      <c r="F2281" s="199"/>
    </row>
    <row r="2282" s="197" customFormat="true" ht="15.8" spans="1:6">
      <c r="A2282" s="199"/>
      <c r="B2282" s="216"/>
      <c r="C2282" s="199"/>
      <c r="D2282" s="199"/>
      <c r="E2282" s="199"/>
      <c r="F2282" s="199"/>
    </row>
    <row r="2283" s="197" customFormat="true" ht="15.8" spans="1:6">
      <c r="A2283" s="199"/>
      <c r="B2283" s="216"/>
      <c r="C2283" s="199"/>
      <c r="D2283" s="199"/>
      <c r="E2283" s="199"/>
      <c r="F2283" s="199"/>
    </row>
    <row r="2284" s="197" customFormat="true" ht="15.8" spans="1:6">
      <c r="A2284" s="199"/>
      <c r="B2284" s="216"/>
      <c r="C2284" s="199"/>
      <c r="D2284" s="199"/>
      <c r="E2284" s="199"/>
      <c r="F2284" s="199"/>
    </row>
    <row r="2285" s="197" customFormat="true" ht="15.8" spans="1:6">
      <c r="A2285" s="199"/>
      <c r="B2285" s="216"/>
      <c r="C2285" s="199"/>
      <c r="D2285" s="199"/>
      <c r="E2285" s="199"/>
      <c r="F2285" s="199"/>
    </row>
    <row r="2286" s="197" customFormat="true" ht="15.8" spans="1:6">
      <c r="A2286" s="199"/>
      <c r="B2286" s="216"/>
      <c r="C2286" s="199"/>
      <c r="D2286" s="199"/>
      <c r="E2286" s="199"/>
      <c r="F2286" s="199"/>
    </row>
    <row r="2287" s="197" customFormat="true" ht="15.8" spans="1:6">
      <c r="A2287" s="199"/>
      <c r="B2287" s="216"/>
      <c r="C2287" s="199"/>
      <c r="D2287" s="199"/>
      <c r="E2287" s="199"/>
      <c r="F2287" s="199"/>
    </row>
    <row r="2288" s="197" customFormat="true" ht="15.8" spans="1:6">
      <c r="A2288" s="199"/>
      <c r="B2288" s="216"/>
      <c r="C2288" s="199"/>
      <c r="D2288" s="199"/>
      <c r="E2288" s="199"/>
      <c r="F2288" s="199"/>
    </row>
    <row r="2289" s="197" customFormat="true" ht="15.8" spans="1:6">
      <c r="A2289" s="199"/>
      <c r="B2289" s="216"/>
      <c r="C2289" s="199"/>
      <c r="D2289" s="199"/>
      <c r="E2289" s="199"/>
      <c r="F2289" s="199"/>
    </row>
    <row r="2290" s="197" customFormat="true" ht="15.8" spans="1:6">
      <c r="A2290" s="199"/>
      <c r="B2290" s="216"/>
      <c r="C2290" s="199"/>
      <c r="D2290" s="199"/>
      <c r="E2290" s="199"/>
      <c r="F2290" s="199"/>
    </row>
    <row r="2291" s="197" customFormat="true" ht="15.8" spans="1:6">
      <c r="A2291" s="199"/>
      <c r="B2291" s="216"/>
      <c r="C2291" s="199"/>
      <c r="D2291" s="199"/>
      <c r="E2291" s="199"/>
      <c r="F2291" s="199"/>
    </row>
    <row r="2292" s="197" customFormat="true" ht="15.8" spans="1:6">
      <c r="A2292" s="199"/>
      <c r="B2292" s="216"/>
      <c r="C2292" s="199"/>
      <c r="D2292" s="199"/>
      <c r="E2292" s="199"/>
      <c r="F2292" s="199"/>
    </row>
    <row r="2293" s="197" customFormat="true" ht="15.8" spans="1:6">
      <c r="A2293" s="199"/>
      <c r="B2293" s="216"/>
      <c r="C2293" s="199"/>
      <c r="D2293" s="199"/>
      <c r="E2293" s="199"/>
      <c r="F2293" s="199"/>
    </row>
    <row r="2294" s="197" customFormat="true" ht="15.8" spans="1:6">
      <c r="A2294" s="199"/>
      <c r="B2294" s="216"/>
      <c r="C2294" s="199"/>
      <c r="D2294" s="199"/>
      <c r="E2294" s="199"/>
      <c r="F2294" s="199"/>
    </row>
    <row r="2295" s="197" customFormat="true" ht="15.8" spans="1:6">
      <c r="A2295" s="199"/>
      <c r="B2295" s="216"/>
      <c r="C2295" s="199"/>
      <c r="D2295" s="199"/>
      <c r="E2295" s="199"/>
      <c r="F2295" s="199"/>
    </row>
    <row r="2296" s="197" customFormat="true" ht="15.8" spans="1:6">
      <c r="A2296" s="199"/>
      <c r="B2296" s="216"/>
      <c r="C2296" s="199"/>
      <c r="D2296" s="199"/>
      <c r="E2296" s="199"/>
      <c r="F2296" s="199"/>
    </row>
    <row r="2297" s="197" customFormat="true" ht="15.8" spans="1:6">
      <c r="A2297" s="199"/>
      <c r="B2297" s="216"/>
      <c r="C2297" s="199"/>
      <c r="D2297" s="199"/>
      <c r="E2297" s="199"/>
      <c r="F2297" s="199"/>
    </row>
    <row r="2298" s="197" customFormat="true" ht="15.8" spans="1:6">
      <c r="A2298" s="199"/>
      <c r="B2298" s="216"/>
      <c r="C2298" s="199"/>
      <c r="D2298" s="199"/>
      <c r="E2298" s="199"/>
      <c r="F2298" s="199"/>
    </row>
    <row r="2299" s="197" customFormat="true" ht="15.8" spans="1:6">
      <c r="A2299" s="199"/>
      <c r="B2299" s="216"/>
      <c r="C2299" s="199"/>
      <c r="D2299" s="199"/>
      <c r="E2299" s="199"/>
      <c r="F2299" s="199"/>
    </row>
    <row r="2300" s="197" customFormat="true" ht="15.8" spans="1:6">
      <c r="A2300" s="199"/>
      <c r="B2300" s="216"/>
      <c r="C2300" s="199"/>
      <c r="D2300" s="199"/>
      <c r="E2300" s="199"/>
      <c r="F2300" s="199"/>
    </row>
    <row r="2301" s="197" customFormat="true" ht="15.8" spans="1:6">
      <c r="A2301" s="199"/>
      <c r="B2301" s="216"/>
      <c r="C2301" s="199"/>
      <c r="D2301" s="199"/>
      <c r="E2301" s="199"/>
      <c r="F2301" s="199"/>
    </row>
    <row r="2302" s="197" customFormat="true" ht="15.8" spans="1:6">
      <c r="A2302" s="199"/>
      <c r="B2302" s="216"/>
      <c r="C2302" s="199"/>
      <c r="D2302" s="199"/>
      <c r="E2302" s="199"/>
      <c r="F2302" s="199"/>
    </row>
    <row r="2303" s="197" customFormat="true" ht="15.8" spans="1:6">
      <c r="A2303" s="199"/>
      <c r="B2303" s="216"/>
      <c r="C2303" s="199"/>
      <c r="D2303" s="199"/>
      <c r="E2303" s="199"/>
      <c r="F2303" s="199"/>
    </row>
    <row r="2304" s="197" customFormat="true" ht="15.8" spans="1:6">
      <c r="A2304" s="199"/>
      <c r="B2304" s="216"/>
      <c r="C2304" s="199"/>
      <c r="D2304" s="199"/>
      <c r="E2304" s="199"/>
      <c r="F2304" s="199"/>
    </row>
    <row r="2305" s="197" customFormat="true" ht="15.8" spans="1:6">
      <c r="A2305" s="199"/>
      <c r="B2305" s="216"/>
      <c r="C2305" s="199"/>
      <c r="D2305" s="199"/>
      <c r="E2305" s="199"/>
      <c r="F2305" s="199"/>
    </row>
    <row r="2306" s="197" customFormat="true" ht="15.8" spans="1:6">
      <c r="A2306" s="199"/>
      <c r="B2306" s="216"/>
      <c r="C2306" s="199"/>
      <c r="D2306" s="199"/>
      <c r="E2306" s="199"/>
      <c r="F2306" s="199"/>
    </row>
    <row r="2307" s="197" customFormat="true" ht="15.8" spans="1:6">
      <c r="A2307" s="199"/>
      <c r="B2307" s="216"/>
      <c r="C2307" s="199"/>
      <c r="D2307" s="199"/>
      <c r="E2307" s="199"/>
      <c r="F2307" s="199"/>
    </row>
    <row r="2308" s="197" customFormat="true" ht="15.8" spans="1:6">
      <c r="A2308" s="199"/>
      <c r="B2308" s="216"/>
      <c r="C2308" s="199"/>
      <c r="D2308" s="199"/>
      <c r="E2308" s="199"/>
      <c r="F2308" s="199"/>
    </row>
    <row r="2309" s="197" customFormat="true" ht="15.8" spans="1:6">
      <c r="A2309" s="199"/>
      <c r="B2309" s="216"/>
      <c r="C2309" s="199"/>
      <c r="D2309" s="199"/>
      <c r="E2309" s="199"/>
      <c r="F2309" s="199"/>
    </row>
    <row r="2310" s="197" customFormat="true" ht="15.8" spans="1:6">
      <c r="A2310" s="199"/>
      <c r="B2310" s="216"/>
      <c r="C2310" s="199"/>
      <c r="D2310" s="199"/>
      <c r="E2310" s="199"/>
      <c r="F2310" s="199"/>
    </row>
    <row r="2311" s="197" customFormat="true" ht="15.8" spans="1:6">
      <c r="A2311" s="199"/>
      <c r="B2311" s="216"/>
      <c r="C2311" s="199"/>
      <c r="D2311" s="199"/>
      <c r="E2311" s="199"/>
      <c r="F2311" s="199"/>
    </row>
    <row r="2312" s="197" customFormat="true" ht="15.8" spans="1:6">
      <c r="A2312" s="199"/>
      <c r="B2312" s="216"/>
      <c r="C2312" s="199"/>
      <c r="D2312" s="199"/>
      <c r="E2312" s="199"/>
      <c r="F2312" s="199"/>
    </row>
    <row r="2313" s="197" customFormat="true" ht="15.8" spans="1:6">
      <c r="A2313" s="199"/>
      <c r="B2313" s="216"/>
      <c r="C2313" s="199"/>
      <c r="D2313" s="199"/>
      <c r="E2313" s="199"/>
      <c r="F2313" s="199"/>
    </row>
    <row r="2314" s="197" customFormat="true" ht="15.8" spans="1:6">
      <c r="A2314" s="199"/>
      <c r="B2314" s="216"/>
      <c r="C2314" s="199"/>
      <c r="D2314" s="199"/>
      <c r="E2314" s="199"/>
      <c r="F2314" s="199"/>
    </row>
    <row r="2315" s="197" customFormat="true" ht="15.8" spans="1:6">
      <c r="A2315" s="199"/>
      <c r="B2315" s="216"/>
      <c r="C2315" s="199"/>
      <c r="D2315" s="199"/>
      <c r="E2315" s="199"/>
      <c r="F2315" s="199"/>
    </row>
    <row r="2316" s="197" customFormat="true" ht="15.8" spans="1:6">
      <c r="A2316" s="199"/>
      <c r="B2316" s="216"/>
      <c r="C2316" s="199"/>
      <c r="D2316" s="199"/>
      <c r="E2316" s="199"/>
      <c r="F2316" s="199"/>
    </row>
    <row r="2317" s="197" customFormat="true" ht="15.8" spans="1:6">
      <c r="A2317" s="199"/>
      <c r="B2317" s="216"/>
      <c r="C2317" s="199"/>
      <c r="D2317" s="199"/>
      <c r="E2317" s="199"/>
      <c r="F2317" s="199"/>
    </row>
    <row r="2318" s="197" customFormat="true" ht="15.8" spans="1:6">
      <c r="A2318" s="199"/>
      <c r="B2318" s="216"/>
      <c r="C2318" s="199"/>
      <c r="D2318" s="199"/>
      <c r="E2318" s="199"/>
      <c r="F2318" s="199"/>
    </row>
    <row r="2319" s="197" customFormat="true" ht="15.8" spans="1:6">
      <c r="A2319" s="199"/>
      <c r="B2319" s="216"/>
      <c r="C2319" s="199"/>
      <c r="D2319" s="199"/>
      <c r="E2319" s="199"/>
      <c r="F2319" s="199"/>
    </row>
    <row r="2320" s="197" customFormat="true" ht="15.8" spans="1:6">
      <c r="A2320" s="199"/>
      <c r="B2320" s="216"/>
      <c r="C2320" s="199"/>
      <c r="D2320" s="199"/>
      <c r="E2320" s="199"/>
      <c r="F2320" s="199"/>
    </row>
    <row r="2321" s="197" customFormat="true" ht="15.8" spans="1:6">
      <c r="A2321" s="199"/>
      <c r="B2321" s="216"/>
      <c r="C2321" s="199"/>
      <c r="D2321" s="199"/>
      <c r="E2321" s="199"/>
      <c r="F2321" s="199"/>
    </row>
    <row r="2322" s="197" customFormat="true" ht="15.8" spans="1:6">
      <c r="A2322" s="199"/>
      <c r="B2322" s="216"/>
      <c r="C2322" s="199"/>
      <c r="D2322" s="199"/>
      <c r="E2322" s="199"/>
      <c r="F2322" s="199"/>
    </row>
    <row r="2323" s="197" customFormat="true" ht="15.8" spans="1:6">
      <c r="A2323" s="199"/>
      <c r="B2323" s="216"/>
      <c r="C2323" s="199"/>
      <c r="D2323" s="199"/>
      <c r="E2323" s="199"/>
      <c r="F2323" s="199"/>
    </row>
    <row r="2324" s="197" customFormat="true" ht="15.8" spans="1:6">
      <c r="A2324" s="199"/>
      <c r="B2324" s="216"/>
      <c r="C2324" s="199"/>
      <c r="D2324" s="199"/>
      <c r="E2324" s="199"/>
      <c r="F2324" s="199"/>
    </row>
    <row r="2325" s="197" customFormat="true" ht="15.8" spans="1:6">
      <c r="A2325" s="199"/>
      <c r="B2325" s="216"/>
      <c r="C2325" s="199"/>
      <c r="D2325" s="199"/>
      <c r="E2325" s="199"/>
      <c r="F2325" s="199"/>
    </row>
    <row r="2326" s="197" customFormat="true" ht="15.8" spans="1:6">
      <c r="A2326" s="199"/>
      <c r="B2326" s="216"/>
      <c r="C2326" s="199"/>
      <c r="D2326" s="199"/>
      <c r="E2326" s="199"/>
      <c r="F2326" s="199"/>
    </row>
    <row r="2327" s="197" customFormat="true" ht="15.8" spans="1:6">
      <c r="A2327" s="199"/>
      <c r="B2327" s="216"/>
      <c r="C2327" s="199"/>
      <c r="D2327" s="199"/>
      <c r="E2327" s="199"/>
      <c r="F2327" s="199"/>
    </row>
    <row r="2328" s="197" customFormat="true" ht="15.8" spans="1:6">
      <c r="A2328" s="199"/>
      <c r="B2328" s="216"/>
      <c r="C2328" s="199"/>
      <c r="D2328" s="199"/>
      <c r="E2328" s="199"/>
      <c r="F2328" s="199"/>
    </row>
    <row r="2329" s="197" customFormat="true" ht="15.8" spans="1:6">
      <c r="A2329" s="199"/>
      <c r="B2329" s="216"/>
      <c r="C2329" s="199"/>
      <c r="D2329" s="199"/>
      <c r="E2329" s="199"/>
      <c r="F2329" s="199"/>
    </row>
    <row r="2330" s="197" customFormat="true" ht="15.8" spans="1:6">
      <c r="A2330" s="199"/>
      <c r="B2330" s="216"/>
      <c r="C2330" s="199"/>
      <c r="D2330" s="199"/>
      <c r="E2330" s="199"/>
      <c r="F2330" s="199"/>
    </row>
    <row r="2331" s="197" customFormat="true" ht="15.8" spans="1:6">
      <c r="A2331" s="199"/>
      <c r="B2331" s="216"/>
      <c r="C2331" s="199"/>
      <c r="D2331" s="199"/>
      <c r="E2331" s="199"/>
      <c r="F2331" s="199"/>
    </row>
    <row r="2332" s="197" customFormat="true" ht="15.8" spans="1:6">
      <c r="A2332" s="199"/>
      <c r="B2332" s="216"/>
      <c r="C2332" s="199"/>
      <c r="D2332" s="199"/>
      <c r="E2332" s="199"/>
      <c r="F2332" s="199"/>
    </row>
    <row r="2333" s="197" customFormat="true" ht="15.8" spans="1:6">
      <c r="A2333" s="199"/>
      <c r="B2333" s="216"/>
      <c r="C2333" s="199"/>
      <c r="D2333" s="199"/>
      <c r="E2333" s="199"/>
      <c r="F2333" s="199"/>
    </row>
    <row r="2334" s="197" customFormat="true" ht="15.8" spans="1:6">
      <c r="A2334" s="199"/>
      <c r="B2334" s="216"/>
      <c r="C2334" s="199"/>
      <c r="D2334" s="199"/>
      <c r="E2334" s="199"/>
      <c r="F2334" s="199"/>
    </row>
    <row r="2335" s="197" customFormat="true" ht="15.8" spans="1:6">
      <c r="A2335" s="199"/>
      <c r="B2335" s="216"/>
      <c r="C2335" s="199"/>
      <c r="D2335" s="199"/>
      <c r="E2335" s="199"/>
      <c r="F2335" s="199"/>
    </row>
    <row r="2336" s="197" customFormat="true" ht="15.8" spans="1:6">
      <c r="A2336" s="199"/>
      <c r="B2336" s="216"/>
      <c r="C2336" s="199"/>
      <c r="D2336" s="199"/>
      <c r="E2336" s="199"/>
      <c r="F2336" s="199"/>
    </row>
    <row r="2337" s="197" customFormat="true" ht="15.8" spans="1:6">
      <c r="A2337" s="199"/>
      <c r="B2337" s="216"/>
      <c r="C2337" s="199"/>
      <c r="D2337" s="199"/>
      <c r="E2337" s="199"/>
      <c r="F2337" s="199"/>
    </row>
    <row r="2338" s="197" customFormat="true" ht="15.8" spans="1:6">
      <c r="A2338" s="199"/>
      <c r="B2338" s="216"/>
      <c r="C2338" s="199"/>
      <c r="D2338" s="199"/>
      <c r="E2338" s="199"/>
      <c r="F2338" s="199"/>
    </row>
    <row r="2339" s="197" customFormat="true" ht="15.8" spans="1:6">
      <c r="A2339" s="199"/>
      <c r="B2339" s="216"/>
      <c r="C2339" s="199"/>
      <c r="D2339" s="199"/>
      <c r="E2339" s="199"/>
      <c r="F2339" s="199"/>
    </row>
    <row r="2340" s="197" customFormat="true" ht="15.8" spans="1:6">
      <c r="A2340" s="199"/>
      <c r="B2340" s="216"/>
      <c r="C2340" s="199"/>
      <c r="D2340" s="199"/>
      <c r="E2340" s="199"/>
      <c r="F2340" s="199"/>
    </row>
    <row r="2341" s="197" customFormat="true" ht="15.8" spans="1:6">
      <c r="A2341" s="199"/>
      <c r="B2341" s="216"/>
      <c r="C2341" s="199"/>
      <c r="D2341" s="199"/>
      <c r="E2341" s="199"/>
      <c r="F2341" s="199"/>
    </row>
    <row r="2342" s="197" customFormat="true" ht="15.8" spans="1:6">
      <c r="A2342" s="199"/>
      <c r="B2342" s="216"/>
      <c r="C2342" s="199"/>
      <c r="D2342" s="199"/>
      <c r="E2342" s="199"/>
      <c r="F2342" s="199"/>
    </row>
    <row r="2343" s="197" customFormat="true" ht="15.8" spans="1:6">
      <c r="A2343" s="199"/>
      <c r="B2343" s="216"/>
      <c r="C2343" s="199"/>
      <c r="D2343" s="199"/>
      <c r="E2343" s="199"/>
      <c r="F2343" s="199"/>
    </row>
    <row r="2344" s="197" customFormat="true" ht="15.8" spans="1:6">
      <c r="A2344" s="199"/>
      <c r="B2344" s="216"/>
      <c r="C2344" s="199"/>
      <c r="D2344" s="199"/>
      <c r="E2344" s="199"/>
      <c r="F2344" s="199"/>
    </row>
    <row r="2345" s="197" customFormat="true" ht="15.8" spans="1:6">
      <c r="A2345" s="199"/>
      <c r="B2345" s="216"/>
      <c r="C2345" s="199"/>
      <c r="D2345" s="199"/>
      <c r="E2345" s="199"/>
      <c r="F2345" s="199"/>
    </row>
    <row r="2346" s="197" customFormat="true" ht="15.8" spans="1:6">
      <c r="A2346" s="199"/>
      <c r="B2346" s="216"/>
      <c r="C2346" s="199"/>
      <c r="D2346" s="199"/>
      <c r="E2346" s="199"/>
      <c r="F2346" s="199"/>
    </row>
    <row r="2347" s="197" customFormat="true" ht="15.8" spans="1:6">
      <c r="A2347" s="199"/>
      <c r="B2347" s="216"/>
      <c r="C2347" s="199"/>
      <c r="D2347" s="199"/>
      <c r="E2347" s="199"/>
      <c r="F2347" s="199"/>
    </row>
    <row r="2348" s="197" customFormat="true" ht="15.8" spans="1:6">
      <c r="A2348" s="199"/>
      <c r="B2348" s="216"/>
      <c r="C2348" s="199"/>
      <c r="D2348" s="199"/>
      <c r="E2348" s="199"/>
      <c r="F2348" s="199"/>
    </row>
    <row r="2349" s="197" customFormat="true" ht="15.8" spans="1:6">
      <c r="A2349" s="199"/>
      <c r="B2349" s="216"/>
      <c r="C2349" s="199"/>
      <c r="D2349" s="199"/>
      <c r="E2349" s="199"/>
      <c r="F2349" s="199"/>
    </row>
    <row r="2350" s="197" customFormat="true" ht="15.8" spans="1:6">
      <c r="A2350" s="199"/>
      <c r="B2350" s="216"/>
      <c r="C2350" s="199"/>
      <c r="D2350" s="199"/>
      <c r="E2350" s="199"/>
      <c r="F2350" s="199"/>
    </row>
    <row r="2351" s="197" customFormat="true" ht="15.8" spans="1:6">
      <c r="A2351" s="199"/>
      <c r="B2351" s="216"/>
      <c r="C2351" s="199"/>
      <c r="D2351" s="199"/>
      <c r="E2351" s="199"/>
      <c r="F2351" s="199"/>
    </row>
    <row r="2352" s="197" customFormat="true" ht="15.8" spans="1:6">
      <c r="A2352" s="199"/>
      <c r="B2352" s="216"/>
      <c r="C2352" s="199"/>
      <c r="D2352" s="199"/>
      <c r="E2352" s="199"/>
      <c r="F2352" s="199"/>
    </row>
    <row r="2353" s="197" customFormat="true" ht="15.8" spans="1:6">
      <c r="A2353" s="199"/>
      <c r="B2353" s="216"/>
      <c r="C2353" s="199"/>
      <c r="D2353" s="199"/>
      <c r="E2353" s="199"/>
      <c r="F2353" s="199"/>
    </row>
    <row r="2354" s="197" customFormat="true" ht="15.8" spans="1:6">
      <c r="A2354" s="199"/>
      <c r="B2354" s="216"/>
      <c r="C2354" s="199"/>
      <c r="D2354" s="199"/>
      <c r="E2354" s="199"/>
      <c r="F2354" s="199"/>
    </row>
    <row r="2355" s="197" customFormat="true" ht="15.8" spans="1:6">
      <c r="A2355" s="199"/>
      <c r="B2355" s="216"/>
      <c r="C2355" s="199"/>
      <c r="D2355" s="199"/>
      <c r="E2355" s="199"/>
      <c r="F2355" s="199"/>
    </row>
    <row r="2356" s="197" customFormat="true" ht="15.8" spans="1:6">
      <c r="A2356" s="199"/>
      <c r="B2356" s="216"/>
      <c r="C2356" s="199"/>
      <c r="D2356" s="199"/>
      <c r="E2356" s="199"/>
      <c r="F2356" s="199"/>
    </row>
    <row r="2357" s="197" customFormat="true" ht="15.8" spans="1:6">
      <c r="A2357" s="199"/>
      <c r="B2357" s="216"/>
      <c r="C2357" s="199"/>
      <c r="D2357" s="199"/>
      <c r="E2357" s="199"/>
      <c r="F2357" s="199"/>
    </row>
    <row r="2358" s="197" customFormat="true" ht="15.8" spans="1:6">
      <c r="A2358" s="199"/>
      <c r="B2358" s="216"/>
      <c r="C2358" s="199"/>
      <c r="D2358" s="199"/>
      <c r="E2358" s="199"/>
      <c r="F2358" s="199"/>
    </row>
    <row r="2359" s="197" customFormat="true" ht="15.8" spans="1:6">
      <c r="A2359" s="199"/>
      <c r="B2359" s="216"/>
      <c r="C2359" s="199"/>
      <c r="D2359" s="199"/>
      <c r="E2359" s="199"/>
      <c r="F2359" s="199"/>
    </row>
    <row r="2360" s="197" customFormat="true" ht="15.8" spans="1:6">
      <c r="A2360" s="199"/>
      <c r="B2360" s="216"/>
      <c r="C2360" s="199"/>
      <c r="D2360" s="199"/>
      <c r="E2360" s="199"/>
      <c r="F2360" s="199"/>
    </row>
    <row r="2361" s="197" customFormat="true" ht="15.8" spans="1:6">
      <c r="A2361" s="199"/>
      <c r="B2361" s="216"/>
      <c r="C2361" s="199"/>
      <c r="D2361" s="199"/>
      <c r="E2361" s="199"/>
      <c r="F2361" s="199"/>
    </row>
    <row r="2362" s="197" customFormat="true" ht="15.8" spans="1:6">
      <c r="A2362" s="199"/>
      <c r="B2362" s="216"/>
      <c r="C2362" s="199"/>
      <c r="D2362" s="199"/>
      <c r="E2362" s="199"/>
      <c r="F2362" s="199"/>
    </row>
    <row r="2363" s="197" customFormat="true" ht="15.8" spans="1:6">
      <c r="A2363" s="199"/>
      <c r="B2363" s="216"/>
      <c r="C2363" s="199"/>
      <c r="D2363" s="199"/>
      <c r="E2363" s="199"/>
      <c r="F2363" s="199"/>
    </row>
    <row r="2364" s="197" customFormat="true" ht="15.8" spans="1:6">
      <c r="A2364" s="199"/>
      <c r="B2364" s="216"/>
      <c r="C2364" s="199"/>
      <c r="D2364" s="199"/>
      <c r="E2364" s="199"/>
      <c r="F2364" s="199"/>
    </row>
    <row r="2365" s="197" customFormat="true" ht="15.8" spans="1:6">
      <c r="A2365" s="199"/>
      <c r="B2365" s="216"/>
      <c r="C2365" s="199"/>
      <c r="D2365" s="199"/>
      <c r="E2365" s="199"/>
      <c r="F2365" s="199"/>
    </row>
    <row r="2366" s="197" customFormat="true" ht="15.8" spans="1:6">
      <c r="A2366" s="199"/>
      <c r="B2366" s="216"/>
      <c r="C2366" s="199"/>
      <c r="D2366" s="199"/>
      <c r="E2366" s="199"/>
      <c r="F2366" s="199"/>
    </row>
    <row r="2367" s="197" customFormat="true" ht="15.8" spans="1:6">
      <c r="A2367" s="199"/>
      <c r="B2367" s="216"/>
      <c r="C2367" s="199"/>
      <c r="D2367" s="199"/>
      <c r="E2367" s="199"/>
      <c r="F2367" s="199"/>
    </row>
    <row r="2368" s="197" customFormat="true" ht="15.8" spans="1:6">
      <c r="A2368" s="199"/>
      <c r="B2368" s="216"/>
      <c r="C2368" s="199"/>
      <c r="D2368" s="199"/>
      <c r="E2368" s="199"/>
      <c r="F2368" s="199"/>
    </row>
    <row r="2369" s="197" customFormat="true" ht="15.8" spans="1:6">
      <c r="A2369" s="199"/>
      <c r="B2369" s="216"/>
      <c r="C2369" s="199"/>
      <c r="D2369" s="199"/>
      <c r="E2369" s="199"/>
      <c r="F2369" s="199"/>
    </row>
    <row r="2370" s="197" customFormat="true" ht="15.8" spans="1:6">
      <c r="A2370" s="199"/>
      <c r="B2370" s="216"/>
      <c r="C2370" s="199"/>
      <c r="D2370" s="199"/>
      <c r="E2370" s="199"/>
      <c r="F2370" s="199"/>
    </row>
    <row r="2371" s="197" customFormat="true" ht="15.8" spans="1:6">
      <c r="A2371" s="199"/>
      <c r="B2371" s="216"/>
      <c r="C2371" s="199"/>
      <c r="D2371" s="199"/>
      <c r="E2371" s="199"/>
      <c r="F2371" s="199"/>
    </row>
    <row r="2372" s="197" customFormat="true" ht="15.8" spans="1:6">
      <c r="A2372" s="199"/>
      <c r="B2372" s="216"/>
      <c r="C2372" s="199"/>
      <c r="D2372" s="199"/>
      <c r="E2372" s="199"/>
      <c r="F2372" s="199"/>
    </row>
    <row r="2373" s="197" customFormat="true" ht="15.8" spans="1:6">
      <c r="A2373" s="199"/>
      <c r="B2373" s="216"/>
      <c r="C2373" s="199"/>
      <c r="D2373" s="199"/>
      <c r="E2373" s="199"/>
      <c r="F2373" s="199"/>
    </row>
    <row r="2374" s="197" customFormat="true" ht="15.8" spans="1:6">
      <c r="A2374" s="199"/>
      <c r="B2374" s="216"/>
      <c r="C2374" s="199"/>
      <c r="D2374" s="199"/>
      <c r="E2374" s="199"/>
      <c r="F2374" s="199"/>
    </row>
    <row r="2375" s="197" customFormat="true" ht="15.8" spans="1:6">
      <c r="A2375" s="199"/>
      <c r="B2375" s="216"/>
      <c r="C2375" s="199"/>
      <c r="D2375" s="199"/>
      <c r="E2375" s="199"/>
      <c r="F2375" s="199"/>
    </row>
    <row r="2376" s="197" customFormat="true" ht="15.8" spans="1:6">
      <c r="A2376" s="199"/>
      <c r="B2376" s="216"/>
      <c r="C2376" s="199"/>
      <c r="D2376" s="199"/>
      <c r="E2376" s="199"/>
      <c r="F2376" s="199"/>
    </row>
    <row r="2377" s="197" customFormat="true" ht="15.8" spans="1:6">
      <c r="A2377" s="199"/>
      <c r="B2377" s="216"/>
      <c r="C2377" s="199"/>
      <c r="D2377" s="199"/>
      <c r="E2377" s="199"/>
      <c r="F2377" s="199"/>
    </row>
    <row r="2378" s="197" customFormat="true" ht="15.8" spans="1:6">
      <c r="A2378" s="199"/>
      <c r="B2378" s="216"/>
      <c r="C2378" s="199"/>
      <c r="D2378" s="199"/>
      <c r="E2378" s="199"/>
      <c r="F2378" s="199"/>
    </row>
    <row r="2379" s="197" customFormat="true" ht="15.8" spans="1:6">
      <c r="A2379" s="199"/>
      <c r="B2379" s="216"/>
      <c r="C2379" s="199"/>
      <c r="D2379" s="199"/>
      <c r="E2379" s="199"/>
      <c r="F2379" s="199"/>
    </row>
    <row r="2380" s="197" customFormat="true" ht="15.8" spans="1:6">
      <c r="A2380" s="199"/>
      <c r="B2380" s="216"/>
      <c r="C2380" s="199"/>
      <c r="D2380" s="199"/>
      <c r="E2380" s="199"/>
      <c r="F2380" s="199"/>
    </row>
    <row r="2381" s="197" customFormat="true" ht="15.8" spans="1:6">
      <c r="A2381" s="199"/>
      <c r="B2381" s="216"/>
      <c r="C2381" s="199"/>
      <c r="D2381" s="199"/>
      <c r="E2381" s="199"/>
      <c r="F2381" s="199"/>
    </row>
    <row r="2382" s="197" customFormat="true" ht="15.8" spans="1:6">
      <c r="A2382" s="199"/>
      <c r="B2382" s="216"/>
      <c r="C2382" s="199"/>
      <c r="D2382" s="199"/>
      <c r="E2382" s="199"/>
      <c r="F2382" s="199"/>
    </row>
    <row r="2383" s="197" customFormat="true" ht="15.8" spans="1:6">
      <c r="A2383" s="199"/>
      <c r="B2383" s="216"/>
      <c r="C2383" s="199"/>
      <c r="D2383" s="199"/>
      <c r="E2383" s="199"/>
      <c r="F2383" s="199"/>
    </row>
    <row r="2384" s="197" customFormat="true" ht="15.8" spans="1:6">
      <c r="A2384" s="199"/>
      <c r="B2384" s="216"/>
      <c r="C2384" s="199"/>
      <c r="D2384" s="199"/>
      <c r="E2384" s="199"/>
      <c r="F2384" s="199"/>
    </row>
    <row r="2385" s="197" customFormat="true" ht="15.8" spans="1:6">
      <c r="A2385" s="199"/>
      <c r="B2385" s="216"/>
      <c r="C2385" s="199"/>
      <c r="D2385" s="199"/>
      <c r="E2385" s="199"/>
      <c r="F2385" s="199"/>
    </row>
    <row r="2386" s="197" customFormat="true" ht="15.8" spans="1:6">
      <c r="A2386" s="199"/>
      <c r="B2386" s="216"/>
      <c r="C2386" s="199"/>
      <c r="D2386" s="199"/>
      <c r="E2386" s="199"/>
      <c r="F2386" s="199"/>
    </row>
    <row r="2387" s="197" customFormat="true" ht="15.8" spans="1:6">
      <c r="A2387" s="199"/>
      <c r="B2387" s="216"/>
      <c r="C2387" s="199"/>
      <c r="D2387" s="199"/>
      <c r="E2387" s="199"/>
      <c r="F2387" s="199"/>
    </row>
    <row r="2388" s="197" customFormat="true" ht="15.8" spans="1:6">
      <c r="A2388" s="199"/>
      <c r="B2388" s="216"/>
      <c r="C2388" s="199"/>
      <c r="D2388" s="199"/>
      <c r="E2388" s="199"/>
      <c r="F2388" s="199"/>
    </row>
    <row r="2389" s="197" customFormat="true" ht="15.8" spans="1:6">
      <c r="A2389" s="199"/>
      <c r="B2389" s="216"/>
      <c r="C2389" s="199"/>
      <c r="D2389" s="199"/>
      <c r="E2389" s="199"/>
      <c r="F2389" s="199"/>
    </row>
    <row r="2390" s="197" customFormat="true" ht="15.8" spans="1:6">
      <c r="A2390" s="199"/>
      <c r="B2390" s="216"/>
      <c r="C2390" s="199"/>
      <c r="D2390" s="199"/>
      <c r="E2390" s="199"/>
      <c r="F2390" s="199"/>
    </row>
    <row r="2391" s="197" customFormat="true" ht="15.8" spans="1:6">
      <c r="A2391" s="199"/>
      <c r="B2391" s="216"/>
      <c r="C2391" s="199"/>
      <c r="D2391" s="199"/>
      <c r="E2391" s="199"/>
      <c r="F2391" s="199"/>
    </row>
    <row r="2392" s="197" customFormat="true" ht="15.8" spans="1:6">
      <c r="A2392" s="199"/>
      <c r="B2392" s="216"/>
      <c r="C2392" s="199"/>
      <c r="D2392" s="199"/>
      <c r="E2392" s="199"/>
      <c r="F2392" s="199"/>
    </row>
    <row r="2393" s="197" customFormat="true" ht="15.8" spans="1:6">
      <c r="A2393" s="199"/>
      <c r="B2393" s="216"/>
      <c r="C2393" s="199"/>
      <c r="D2393" s="199"/>
      <c r="E2393" s="199"/>
      <c r="F2393" s="199"/>
    </row>
    <row r="2394" s="197" customFormat="true" ht="15.8" spans="1:6">
      <c r="A2394" s="199"/>
      <c r="B2394" s="216"/>
      <c r="C2394" s="199"/>
      <c r="D2394" s="199"/>
      <c r="E2394" s="199"/>
      <c r="F2394" s="199"/>
    </row>
    <row r="2395" s="197" customFormat="true" ht="15.8" spans="1:6">
      <c r="A2395" s="199"/>
      <c r="B2395" s="216"/>
      <c r="C2395" s="199"/>
      <c r="D2395" s="199"/>
      <c r="E2395" s="199"/>
      <c r="F2395" s="199"/>
    </row>
    <row r="2396" s="197" customFormat="true" ht="15.8" spans="1:6">
      <c r="A2396" s="199"/>
      <c r="B2396" s="216"/>
      <c r="C2396" s="199"/>
      <c r="D2396" s="199"/>
      <c r="E2396" s="199"/>
      <c r="F2396" s="199"/>
    </row>
    <row r="2397" s="197" customFormat="true" ht="15.8" spans="1:6">
      <c r="A2397" s="199"/>
      <c r="B2397" s="216"/>
      <c r="C2397" s="199"/>
      <c r="D2397" s="199"/>
      <c r="E2397" s="199"/>
      <c r="F2397" s="199"/>
    </row>
    <row r="2398" s="197" customFormat="true" ht="15.8" spans="1:6">
      <c r="A2398" s="199"/>
      <c r="B2398" s="216"/>
      <c r="C2398" s="199"/>
      <c r="D2398" s="199"/>
      <c r="E2398" s="199"/>
      <c r="F2398" s="199"/>
    </row>
    <row r="2399" s="197" customFormat="true" ht="15.8" spans="1:6">
      <c r="A2399" s="199"/>
      <c r="B2399" s="216"/>
      <c r="C2399" s="199"/>
      <c r="D2399" s="199"/>
      <c r="E2399" s="199"/>
      <c r="F2399" s="199"/>
    </row>
    <row r="2400" s="197" customFormat="true" ht="15.8" spans="1:6">
      <c r="A2400" s="199"/>
      <c r="B2400" s="216"/>
      <c r="C2400" s="199"/>
      <c r="D2400" s="199"/>
      <c r="E2400" s="199"/>
      <c r="F2400" s="199"/>
    </row>
    <row r="2401" s="197" customFormat="true" ht="15.8" spans="1:6">
      <c r="A2401" s="199"/>
      <c r="B2401" s="216"/>
      <c r="C2401" s="199"/>
      <c r="D2401" s="199"/>
      <c r="E2401" s="199"/>
      <c r="F2401" s="199"/>
    </row>
    <row r="2402" s="197" customFormat="true" ht="15.8" spans="1:6">
      <c r="A2402" s="199"/>
      <c r="B2402" s="216"/>
      <c r="C2402" s="199"/>
      <c r="D2402" s="199"/>
      <c r="E2402" s="199"/>
      <c r="F2402" s="199"/>
    </row>
    <row r="2403" s="197" customFormat="true" ht="15.8" spans="1:6">
      <c r="A2403" s="199"/>
      <c r="B2403" s="216"/>
      <c r="C2403" s="199"/>
      <c r="D2403" s="199"/>
      <c r="E2403" s="199"/>
      <c r="F2403" s="199"/>
    </row>
    <row r="2404" s="197" customFormat="true" ht="15.8" spans="1:6">
      <c r="A2404" s="199"/>
      <c r="B2404" s="216"/>
      <c r="C2404" s="199"/>
      <c r="D2404" s="199"/>
      <c r="E2404" s="199"/>
      <c r="F2404" s="199"/>
    </row>
    <row r="2405" s="197" customFormat="true" ht="15.8" spans="1:6">
      <c r="A2405" s="199"/>
      <c r="B2405" s="216"/>
      <c r="C2405" s="199"/>
      <c r="D2405" s="199"/>
      <c r="E2405" s="199"/>
      <c r="F2405" s="199"/>
    </row>
    <row r="2406" s="197" customFormat="true" ht="15.8" spans="1:6">
      <c r="A2406" s="199"/>
      <c r="B2406" s="216"/>
      <c r="C2406" s="199"/>
      <c r="D2406" s="199"/>
      <c r="E2406" s="199"/>
      <c r="F2406" s="199"/>
    </row>
    <row r="2407" s="197" customFormat="true" ht="15.8" spans="1:6">
      <c r="A2407" s="199"/>
      <c r="B2407" s="216"/>
      <c r="C2407" s="199"/>
      <c r="D2407" s="199"/>
      <c r="E2407" s="199"/>
      <c r="F2407" s="199"/>
    </row>
    <row r="2408" s="197" customFormat="true" ht="15.8" spans="1:6">
      <c r="A2408" s="199"/>
      <c r="B2408" s="216"/>
      <c r="C2408" s="199"/>
      <c r="D2408" s="199"/>
      <c r="E2408" s="199"/>
      <c r="F2408" s="199"/>
    </row>
    <row r="2409" s="197" customFormat="true" ht="15.8" spans="1:6">
      <c r="A2409" s="199"/>
      <c r="B2409" s="216"/>
      <c r="C2409" s="199"/>
      <c r="D2409" s="199"/>
      <c r="E2409" s="199"/>
      <c r="F2409" s="199"/>
    </row>
    <row r="2410" s="197" customFormat="true" ht="15.8" spans="1:6">
      <c r="A2410" s="199"/>
      <c r="B2410" s="216"/>
      <c r="C2410" s="199"/>
      <c r="D2410" s="199"/>
      <c r="E2410" s="199"/>
      <c r="F2410" s="199"/>
    </row>
    <row r="2411" s="197" customFormat="true" ht="15.8" spans="1:6">
      <c r="A2411" s="199"/>
      <c r="B2411" s="216"/>
      <c r="C2411" s="199"/>
      <c r="D2411" s="199"/>
      <c r="E2411" s="199"/>
      <c r="F2411" s="199"/>
    </row>
    <row r="2412" s="197" customFormat="true" ht="15.8" spans="1:6">
      <c r="A2412" s="199"/>
      <c r="B2412" s="216"/>
      <c r="C2412" s="199"/>
      <c r="D2412" s="199"/>
      <c r="E2412" s="199"/>
      <c r="F2412" s="199"/>
    </row>
    <row r="2413" s="197" customFormat="true" ht="15.8" spans="1:6">
      <c r="A2413" s="199"/>
      <c r="B2413" s="216"/>
      <c r="C2413" s="199"/>
      <c r="D2413" s="199"/>
      <c r="E2413" s="199"/>
      <c r="F2413" s="199"/>
    </row>
    <row r="2414" s="197" customFormat="true" ht="15.8" spans="1:6">
      <c r="A2414" s="199"/>
      <c r="B2414" s="216"/>
      <c r="C2414" s="199"/>
      <c r="D2414" s="199"/>
      <c r="E2414" s="199"/>
      <c r="F2414" s="199"/>
    </row>
    <row r="2415" s="197" customFormat="true" ht="15.8" spans="1:6">
      <c r="A2415" s="199"/>
      <c r="B2415" s="216"/>
      <c r="C2415" s="199"/>
      <c r="D2415" s="199"/>
      <c r="E2415" s="199"/>
      <c r="F2415" s="199"/>
    </row>
    <row r="2416" s="197" customFormat="true" ht="15.8" spans="1:6">
      <c r="A2416" s="199"/>
      <c r="B2416" s="216"/>
      <c r="C2416" s="199"/>
      <c r="D2416" s="199"/>
      <c r="E2416" s="199"/>
      <c r="F2416" s="199"/>
    </row>
    <row r="2417" s="197" customFormat="true" ht="15.8" spans="1:6">
      <c r="A2417" s="199"/>
      <c r="B2417" s="216"/>
      <c r="C2417" s="199"/>
      <c r="D2417" s="199"/>
      <c r="E2417" s="199"/>
      <c r="F2417" s="199"/>
    </row>
    <row r="2418" s="197" customFormat="true" ht="15.8" spans="1:6">
      <c r="A2418" s="199"/>
      <c r="B2418" s="216"/>
      <c r="C2418" s="199"/>
      <c r="D2418" s="199"/>
      <c r="E2418" s="199"/>
      <c r="F2418" s="199"/>
    </row>
    <row r="2419" s="197" customFormat="true" ht="15.8" spans="1:6">
      <c r="A2419" s="199"/>
      <c r="B2419" s="216"/>
      <c r="C2419" s="199"/>
      <c r="D2419" s="199"/>
      <c r="E2419" s="199"/>
      <c r="F2419" s="199"/>
    </row>
    <row r="2420" s="197" customFormat="true" ht="15.8" spans="1:6">
      <c r="A2420" s="199"/>
      <c r="B2420" s="216"/>
      <c r="C2420" s="199"/>
      <c r="D2420" s="199"/>
      <c r="E2420" s="199"/>
      <c r="F2420" s="199"/>
    </row>
    <row r="2421" s="197" customFormat="true" ht="15.8" spans="1:6">
      <c r="A2421" s="199"/>
      <c r="B2421" s="216"/>
      <c r="C2421" s="199"/>
      <c r="D2421" s="199"/>
      <c r="E2421" s="199"/>
      <c r="F2421" s="199"/>
    </row>
    <row r="2422" s="197" customFormat="true" ht="15.8" spans="1:6">
      <c r="A2422" s="199"/>
      <c r="B2422" s="216"/>
      <c r="C2422" s="199"/>
      <c r="D2422" s="199"/>
      <c r="E2422" s="199"/>
      <c r="F2422" s="199"/>
    </row>
    <row r="2423" s="197" customFormat="true" ht="15.8" spans="1:6">
      <c r="A2423" s="199"/>
      <c r="B2423" s="216"/>
      <c r="C2423" s="199"/>
      <c r="D2423" s="199"/>
      <c r="E2423" s="199"/>
      <c r="F2423" s="199"/>
    </row>
    <row r="2424" s="197" customFormat="true" ht="15.8" spans="1:6">
      <c r="A2424" s="199"/>
      <c r="B2424" s="216"/>
      <c r="C2424" s="199"/>
      <c r="D2424" s="199"/>
      <c r="E2424" s="199"/>
      <c r="F2424" s="199"/>
    </row>
    <row r="2425" s="197" customFormat="true" ht="15.8" spans="1:6">
      <c r="A2425" s="199"/>
      <c r="B2425" s="216"/>
      <c r="C2425" s="199"/>
      <c r="D2425" s="199"/>
      <c r="E2425" s="199"/>
      <c r="F2425" s="199"/>
    </row>
    <row r="2426" s="197" customFormat="true" ht="15.8" spans="1:6">
      <c r="A2426" s="199"/>
      <c r="B2426" s="216"/>
      <c r="C2426" s="199"/>
      <c r="D2426" s="199"/>
      <c r="E2426" s="199"/>
      <c r="F2426" s="199"/>
    </row>
    <row r="2427" s="197" customFormat="true" ht="15.8" spans="1:6">
      <c r="A2427" s="199"/>
      <c r="B2427" s="216"/>
      <c r="C2427" s="199"/>
      <c r="D2427" s="199"/>
      <c r="E2427" s="199"/>
      <c r="F2427" s="199"/>
    </row>
    <row r="2428" s="197" customFormat="true" ht="15.8" spans="1:6">
      <c r="A2428" s="199"/>
      <c r="B2428" s="216"/>
      <c r="C2428" s="199"/>
      <c r="D2428" s="199"/>
      <c r="E2428" s="199"/>
      <c r="F2428" s="199"/>
    </row>
    <row r="2429" s="197" customFormat="true" ht="15.8" spans="1:6">
      <c r="A2429" s="199"/>
      <c r="B2429" s="216"/>
      <c r="C2429" s="199"/>
      <c r="D2429" s="199"/>
      <c r="E2429" s="199"/>
      <c r="F2429" s="199"/>
    </row>
    <row r="2430" s="197" customFormat="true" ht="15.8" spans="1:6">
      <c r="A2430" s="199"/>
      <c r="B2430" s="216"/>
      <c r="C2430" s="199"/>
      <c r="D2430" s="199"/>
      <c r="E2430" s="199"/>
      <c r="F2430" s="199"/>
    </row>
    <row r="2431" s="197" customFormat="true" ht="15.8" spans="1:6">
      <c r="A2431" s="199"/>
      <c r="B2431" s="216"/>
      <c r="C2431" s="199"/>
      <c r="D2431" s="199"/>
      <c r="E2431" s="199"/>
      <c r="F2431" s="199"/>
    </row>
    <row r="2432" s="197" customFormat="true" ht="15.8" spans="1:6">
      <c r="A2432" s="199"/>
      <c r="B2432" s="216"/>
      <c r="C2432" s="199"/>
      <c r="D2432" s="199"/>
      <c r="E2432" s="199"/>
      <c r="F2432" s="199"/>
    </row>
    <row r="2433" s="197" customFormat="true" ht="15.8" spans="1:6">
      <c r="A2433" s="199"/>
      <c r="B2433" s="216"/>
      <c r="C2433" s="199"/>
      <c r="D2433" s="199"/>
      <c r="E2433" s="199"/>
      <c r="F2433" s="199"/>
    </row>
    <row r="2434" s="197" customFormat="true" ht="15.8" spans="1:6">
      <c r="A2434" s="199"/>
      <c r="B2434" s="216"/>
      <c r="C2434" s="199"/>
      <c r="D2434" s="199"/>
      <c r="E2434" s="199"/>
      <c r="F2434" s="199"/>
    </row>
    <row r="2435" s="197" customFormat="true" ht="15.8" spans="1:6">
      <c r="A2435" s="199"/>
      <c r="B2435" s="216"/>
      <c r="C2435" s="199"/>
      <c r="D2435" s="199"/>
      <c r="E2435" s="199"/>
      <c r="F2435" s="199"/>
    </row>
    <row r="2436" s="197" customFormat="true" ht="15.8" spans="1:6">
      <c r="A2436" s="199"/>
      <c r="B2436" s="216"/>
      <c r="C2436" s="199"/>
      <c r="D2436" s="199"/>
      <c r="E2436" s="199"/>
      <c r="F2436" s="199"/>
    </row>
    <row r="2437" s="197" customFormat="true" ht="15.8" spans="1:6">
      <c r="A2437" s="199"/>
      <c r="B2437" s="216"/>
      <c r="C2437" s="199"/>
      <c r="D2437" s="199"/>
      <c r="E2437" s="199"/>
      <c r="F2437" s="199"/>
    </row>
    <row r="2438" s="197" customFormat="true" ht="15.8" spans="1:6">
      <c r="A2438" s="199"/>
      <c r="B2438" s="216"/>
      <c r="C2438" s="199"/>
      <c r="D2438" s="199"/>
      <c r="E2438" s="199"/>
      <c r="F2438" s="199"/>
    </row>
    <row r="2439" s="197" customFormat="true" ht="15.8" spans="1:6">
      <c r="A2439" s="199"/>
      <c r="B2439" s="216"/>
      <c r="C2439" s="199"/>
      <c r="D2439" s="199"/>
      <c r="E2439" s="199"/>
      <c r="F2439" s="199"/>
    </row>
    <row r="2440" s="197" customFormat="true" ht="15.8" spans="1:6">
      <c r="A2440" s="199"/>
      <c r="B2440" s="216"/>
      <c r="C2440" s="199"/>
      <c r="D2440" s="199"/>
      <c r="E2440" s="199"/>
      <c r="F2440" s="199"/>
    </row>
    <row r="2441" s="197" customFormat="true" ht="15.8" spans="1:6">
      <c r="A2441" s="199"/>
      <c r="B2441" s="216"/>
      <c r="C2441" s="199"/>
      <c r="D2441" s="199"/>
      <c r="E2441" s="199"/>
      <c r="F2441" s="199"/>
    </row>
    <row r="2442" s="197" customFormat="true" ht="15.8" spans="1:6">
      <c r="A2442" s="199"/>
      <c r="B2442" s="216"/>
      <c r="C2442" s="199"/>
      <c r="D2442" s="199"/>
      <c r="E2442" s="199"/>
      <c r="F2442" s="199"/>
    </row>
    <row r="2443" s="197" customFormat="true" ht="15.8" spans="1:6">
      <c r="A2443" s="199"/>
      <c r="B2443" s="216"/>
      <c r="C2443" s="199"/>
      <c r="D2443" s="199"/>
      <c r="E2443" s="199"/>
      <c r="F2443" s="199"/>
    </row>
    <row r="2444" s="197" customFormat="true" ht="15.8" spans="1:6">
      <c r="A2444" s="199"/>
      <c r="B2444" s="216"/>
      <c r="C2444" s="199"/>
      <c r="D2444" s="199"/>
      <c r="E2444" s="199"/>
      <c r="F2444" s="199"/>
    </row>
    <row r="2445" s="197" customFormat="true" ht="15.8" spans="1:6">
      <c r="A2445" s="199"/>
      <c r="B2445" s="216"/>
      <c r="C2445" s="199"/>
      <c r="D2445" s="199"/>
      <c r="E2445" s="199"/>
      <c r="F2445" s="199"/>
    </row>
    <row r="2446" s="197" customFormat="true" ht="15.8" spans="1:6">
      <c r="A2446" s="199"/>
      <c r="B2446" s="216"/>
      <c r="C2446" s="199"/>
      <c r="D2446" s="199"/>
      <c r="E2446" s="199"/>
      <c r="F2446" s="199"/>
    </row>
    <row r="2447" s="197" customFormat="true" ht="15.8" spans="1:6">
      <c r="A2447" s="199"/>
      <c r="B2447" s="216"/>
      <c r="C2447" s="199"/>
      <c r="D2447" s="199"/>
      <c r="E2447" s="199"/>
      <c r="F2447" s="199"/>
    </row>
    <row r="2448" s="197" customFormat="true" ht="15.8" spans="1:6">
      <c r="A2448" s="199"/>
      <c r="B2448" s="216"/>
      <c r="C2448" s="199"/>
      <c r="D2448" s="199"/>
      <c r="E2448" s="199"/>
      <c r="F2448" s="199"/>
    </row>
    <row r="2449" s="197" customFormat="true" ht="15.8" spans="1:6">
      <c r="A2449" s="199"/>
      <c r="B2449" s="216"/>
      <c r="C2449" s="199"/>
      <c r="D2449" s="199"/>
      <c r="E2449" s="199"/>
      <c r="F2449" s="199"/>
    </row>
    <row r="2450" s="197" customFormat="true" ht="15.8" spans="1:6">
      <c r="A2450" s="199"/>
      <c r="B2450" s="216"/>
      <c r="C2450" s="199"/>
      <c r="D2450" s="199"/>
      <c r="E2450" s="199"/>
      <c r="F2450" s="199"/>
    </row>
    <row r="2451" s="197" customFormat="true" ht="15.8" spans="1:6">
      <c r="A2451" s="199"/>
      <c r="B2451" s="216"/>
      <c r="C2451" s="199"/>
      <c r="D2451" s="199"/>
      <c r="E2451" s="199"/>
      <c r="F2451" s="199"/>
    </row>
    <row r="2452" s="197" customFormat="true" ht="15.8" spans="1:6">
      <c r="A2452" s="199"/>
      <c r="B2452" s="216"/>
      <c r="C2452" s="199"/>
      <c r="D2452" s="199"/>
      <c r="E2452" s="199"/>
      <c r="F2452" s="199"/>
    </row>
    <row r="2453" s="197" customFormat="true" ht="15.8" spans="1:6">
      <c r="A2453" s="199"/>
      <c r="B2453" s="216"/>
      <c r="C2453" s="199"/>
      <c r="D2453" s="199"/>
      <c r="E2453" s="199"/>
      <c r="F2453" s="199"/>
    </row>
    <row r="2454" s="197" customFormat="true" ht="15.8" spans="1:6">
      <c r="A2454" s="199"/>
      <c r="B2454" s="216"/>
      <c r="C2454" s="199"/>
      <c r="D2454" s="199"/>
      <c r="E2454" s="199"/>
      <c r="F2454" s="199"/>
    </row>
    <row r="2455" s="197" customFormat="true" ht="15.8" spans="1:6">
      <c r="A2455" s="199"/>
      <c r="B2455" s="216"/>
      <c r="C2455" s="199"/>
      <c r="D2455" s="199"/>
      <c r="E2455" s="199"/>
      <c r="F2455" s="199"/>
    </row>
    <row r="2456" s="197" customFormat="true" ht="15.8" spans="1:6">
      <c r="A2456" s="199"/>
      <c r="B2456" s="216"/>
      <c r="C2456" s="199"/>
      <c r="D2456" s="199"/>
      <c r="E2456" s="199"/>
      <c r="F2456" s="199"/>
    </row>
    <row r="2457" s="197" customFormat="true" ht="15.8" spans="1:6">
      <c r="A2457" s="199"/>
      <c r="B2457" s="216"/>
      <c r="C2457" s="199"/>
      <c r="D2457" s="199"/>
      <c r="E2457" s="199"/>
      <c r="F2457" s="199"/>
    </row>
    <row r="2458" s="197" customFormat="true" ht="15.8" spans="1:6">
      <c r="A2458" s="199"/>
      <c r="B2458" s="216"/>
      <c r="C2458" s="199"/>
      <c r="D2458" s="199"/>
      <c r="E2458" s="199"/>
      <c r="F2458" s="199"/>
    </row>
    <row r="2459" s="197" customFormat="true" ht="15.8" spans="1:6">
      <c r="A2459" s="199"/>
      <c r="B2459" s="216"/>
      <c r="C2459" s="199"/>
      <c r="D2459" s="199"/>
      <c r="E2459" s="199"/>
      <c r="F2459" s="199"/>
    </row>
    <row r="2460" s="197" customFormat="true" ht="15.8" spans="1:6">
      <c r="A2460" s="199"/>
      <c r="B2460" s="216"/>
      <c r="C2460" s="199"/>
      <c r="D2460" s="199"/>
      <c r="E2460" s="199"/>
      <c r="F2460" s="199"/>
    </row>
    <row r="2461" s="197" customFormat="true" ht="15.8" spans="1:6">
      <c r="A2461" s="199"/>
      <c r="B2461" s="216"/>
      <c r="C2461" s="199"/>
      <c r="D2461" s="199"/>
      <c r="E2461" s="199"/>
      <c r="F2461" s="199"/>
    </row>
    <row r="2462" s="197" customFormat="true" ht="15.8" spans="1:6">
      <c r="A2462" s="199"/>
      <c r="B2462" s="216"/>
      <c r="C2462" s="199"/>
      <c r="D2462" s="199"/>
      <c r="E2462" s="199"/>
      <c r="F2462" s="199"/>
    </row>
    <row r="2463" s="197" customFormat="true" ht="15.8" spans="1:6">
      <c r="A2463" s="199"/>
      <c r="B2463" s="216"/>
      <c r="C2463" s="199"/>
      <c r="D2463" s="199"/>
      <c r="E2463" s="199"/>
      <c r="F2463" s="199"/>
    </row>
    <row r="2464" s="197" customFormat="true" ht="15.8" spans="1:6">
      <c r="A2464" s="199"/>
      <c r="B2464" s="216"/>
      <c r="C2464" s="199"/>
      <c r="D2464" s="199"/>
      <c r="E2464" s="199"/>
      <c r="F2464" s="199"/>
    </row>
    <row r="2465" s="197" customFormat="true" ht="15.8" spans="1:6">
      <c r="A2465" s="199"/>
      <c r="B2465" s="216"/>
      <c r="C2465" s="199"/>
      <c r="D2465" s="199"/>
      <c r="E2465" s="199"/>
      <c r="F2465" s="199"/>
    </row>
    <row r="2466" s="197" customFormat="true" ht="15.8" spans="1:6">
      <c r="A2466" s="199"/>
      <c r="B2466" s="216"/>
      <c r="C2466" s="199"/>
      <c r="D2466" s="199"/>
      <c r="E2466" s="199"/>
      <c r="F2466" s="199"/>
    </row>
    <row r="2467" s="197" customFormat="true" ht="15.8" spans="1:6">
      <c r="A2467" s="199"/>
      <c r="B2467" s="216"/>
      <c r="C2467" s="199"/>
      <c r="D2467" s="199"/>
      <c r="E2467" s="199"/>
      <c r="F2467" s="199"/>
    </row>
    <row r="2468" s="197" customFormat="true" ht="15.8" spans="1:6">
      <c r="A2468" s="199"/>
      <c r="B2468" s="216"/>
      <c r="C2468" s="199"/>
      <c r="D2468" s="199"/>
      <c r="E2468" s="199"/>
      <c r="F2468" s="199"/>
    </row>
    <row r="2469" s="197" customFormat="true" ht="15.8" spans="1:6">
      <c r="A2469" s="199"/>
      <c r="B2469" s="216"/>
      <c r="C2469" s="199"/>
      <c r="D2469" s="199"/>
      <c r="E2469" s="199"/>
      <c r="F2469" s="199"/>
    </row>
    <row r="2470" s="197" customFormat="true" ht="15.8" spans="1:6">
      <c r="A2470" s="199"/>
      <c r="B2470" s="216"/>
      <c r="C2470" s="199"/>
      <c r="D2470" s="199"/>
      <c r="E2470" s="199"/>
      <c r="F2470" s="199"/>
    </row>
    <row r="2471" s="197" customFormat="true" ht="15.8" spans="1:6">
      <c r="A2471" s="199"/>
      <c r="B2471" s="216"/>
      <c r="C2471" s="199"/>
      <c r="D2471" s="199"/>
      <c r="E2471" s="199"/>
      <c r="F2471" s="199"/>
    </row>
    <row r="2472" s="197" customFormat="true" ht="15.8" spans="1:6">
      <c r="A2472" s="199"/>
      <c r="B2472" s="216"/>
      <c r="C2472" s="199"/>
      <c r="D2472" s="199"/>
      <c r="E2472" s="199"/>
      <c r="F2472" s="199"/>
    </row>
    <row r="2473" s="197" customFormat="true" ht="15.8" spans="1:6">
      <c r="A2473" s="199"/>
      <c r="B2473" s="216"/>
      <c r="C2473" s="199"/>
      <c r="D2473" s="199"/>
      <c r="E2473" s="199"/>
      <c r="F2473" s="199"/>
    </row>
    <row r="2474" s="197" customFormat="true" ht="15.8" spans="1:6">
      <c r="A2474" s="199"/>
      <c r="B2474" s="216"/>
      <c r="C2474" s="199"/>
      <c r="D2474" s="199"/>
      <c r="E2474" s="199"/>
      <c r="F2474" s="199"/>
    </row>
    <row r="2475" s="197" customFormat="true" ht="15.8" spans="1:6">
      <c r="A2475" s="199"/>
      <c r="B2475" s="216"/>
      <c r="C2475" s="199"/>
      <c r="D2475" s="199"/>
      <c r="E2475" s="199"/>
      <c r="F2475" s="199"/>
    </row>
    <row r="2476" s="197" customFormat="true" ht="15.8" spans="1:6">
      <c r="A2476" s="199"/>
      <c r="B2476" s="216"/>
      <c r="C2476" s="199"/>
      <c r="D2476" s="199"/>
      <c r="E2476" s="199"/>
      <c r="F2476" s="199"/>
    </row>
    <row r="2477" s="197" customFormat="true" ht="15.8" spans="1:6">
      <c r="A2477" s="199"/>
      <c r="B2477" s="216"/>
      <c r="C2477" s="199"/>
      <c r="D2477" s="199"/>
      <c r="E2477" s="199"/>
      <c r="F2477" s="199"/>
    </row>
    <row r="2478" s="197" customFormat="true" ht="15.8" spans="1:6">
      <c r="A2478" s="199"/>
      <c r="B2478" s="216"/>
      <c r="C2478" s="199"/>
      <c r="D2478" s="199"/>
      <c r="E2478" s="199"/>
      <c r="F2478" s="199"/>
    </row>
    <row r="2479" s="197" customFormat="true" ht="15.8" spans="1:6">
      <c r="A2479" s="199"/>
      <c r="B2479" s="216"/>
      <c r="C2479" s="199"/>
      <c r="D2479" s="199"/>
      <c r="E2479" s="199"/>
      <c r="F2479" s="199"/>
    </row>
    <row r="2480" s="197" customFormat="true" ht="15.8" spans="1:6">
      <c r="A2480" s="199"/>
      <c r="B2480" s="216"/>
      <c r="C2480" s="199"/>
      <c r="D2480" s="199"/>
      <c r="E2480" s="199"/>
      <c r="F2480" s="199"/>
    </row>
    <row r="2481" s="197" customFormat="true" ht="15.8" spans="1:6">
      <c r="A2481" s="199"/>
      <c r="B2481" s="216"/>
      <c r="C2481" s="199"/>
      <c r="D2481" s="199"/>
      <c r="E2481" s="199"/>
      <c r="F2481" s="199"/>
    </row>
    <row r="2482" s="197" customFormat="true" ht="15.8" spans="1:6">
      <c r="A2482" s="199"/>
      <c r="B2482" s="216"/>
      <c r="C2482" s="199"/>
      <c r="D2482" s="199"/>
      <c r="E2482" s="199"/>
      <c r="F2482" s="199"/>
    </row>
    <row r="2483" s="197" customFormat="true" ht="15.8" spans="1:6">
      <c r="A2483" s="199"/>
      <c r="B2483" s="216"/>
      <c r="C2483" s="199"/>
      <c r="D2483" s="199"/>
      <c r="E2483" s="199"/>
      <c r="F2483" s="199"/>
    </row>
    <row r="2484" s="197" customFormat="true" ht="15.8" spans="1:6">
      <c r="A2484" s="199"/>
      <c r="B2484" s="216"/>
      <c r="C2484" s="199"/>
      <c r="D2484" s="199"/>
      <c r="E2484" s="199"/>
      <c r="F2484" s="199"/>
    </row>
    <row r="2485" s="197" customFormat="true" ht="15.8" spans="1:6">
      <c r="A2485" s="199"/>
      <c r="B2485" s="216"/>
      <c r="C2485" s="199"/>
      <c r="D2485" s="199"/>
      <c r="E2485" s="199"/>
      <c r="F2485" s="199"/>
    </row>
    <row r="2486" s="197" customFormat="true" ht="15.8" spans="1:6">
      <c r="A2486" s="199"/>
      <c r="B2486" s="216"/>
      <c r="C2486" s="199"/>
      <c r="D2486" s="199"/>
      <c r="E2486" s="199"/>
      <c r="F2486" s="199"/>
    </row>
    <row r="2487" s="197" customFormat="true" ht="15.8" spans="1:6">
      <c r="A2487" s="199"/>
      <c r="B2487" s="216"/>
      <c r="C2487" s="199"/>
      <c r="D2487" s="199"/>
      <c r="E2487" s="199"/>
      <c r="F2487" s="199"/>
    </row>
    <row r="2488" s="197" customFormat="true" ht="15.8" spans="1:6">
      <c r="A2488" s="199"/>
      <c r="B2488" s="216"/>
      <c r="C2488" s="199"/>
      <c r="D2488" s="199"/>
      <c r="E2488" s="199"/>
      <c r="F2488" s="199"/>
    </row>
    <row r="2489" s="197" customFormat="true" ht="15.8" spans="1:6">
      <c r="A2489" s="199"/>
      <c r="B2489" s="216"/>
      <c r="C2489" s="199"/>
      <c r="D2489" s="199"/>
      <c r="E2489" s="199"/>
      <c r="F2489" s="199"/>
    </row>
    <row r="2490" s="197" customFormat="true" ht="15.8" spans="1:6">
      <c r="A2490" s="199"/>
      <c r="B2490" s="216"/>
      <c r="C2490" s="199"/>
      <c r="D2490" s="199"/>
      <c r="E2490" s="199"/>
      <c r="F2490" s="199"/>
    </row>
    <row r="2491" s="197" customFormat="true" ht="15.8" spans="1:6">
      <c r="A2491" s="199"/>
      <c r="B2491" s="216"/>
      <c r="C2491" s="199"/>
      <c r="D2491" s="199"/>
      <c r="E2491" s="199"/>
      <c r="F2491" s="199"/>
    </row>
    <row r="2492" s="197" customFormat="true" ht="15.8" spans="1:6">
      <c r="A2492" s="199"/>
      <c r="B2492" s="216"/>
      <c r="C2492" s="199"/>
      <c r="D2492" s="199"/>
      <c r="E2492" s="199"/>
      <c r="F2492" s="199"/>
    </row>
    <row r="2493" s="197" customFormat="true" ht="15.8" spans="1:6">
      <c r="A2493" s="199"/>
      <c r="B2493" s="216"/>
      <c r="C2493" s="199"/>
      <c r="D2493" s="199"/>
      <c r="E2493" s="199"/>
      <c r="F2493" s="199"/>
    </row>
    <row r="2494" s="197" customFormat="true" ht="15.8" spans="1:6">
      <c r="A2494" s="199"/>
      <c r="B2494" s="216"/>
      <c r="C2494" s="199"/>
      <c r="D2494" s="199"/>
      <c r="E2494" s="199"/>
      <c r="F2494" s="199"/>
    </row>
    <row r="2495" s="197" customFormat="true" ht="15.8" spans="1:6">
      <c r="A2495" s="199"/>
      <c r="B2495" s="216"/>
      <c r="C2495" s="199"/>
      <c r="D2495" s="199"/>
      <c r="E2495" s="199"/>
      <c r="F2495" s="199"/>
    </row>
    <row r="2496" s="197" customFormat="true" ht="15.8" spans="1:6">
      <c r="A2496" s="199"/>
      <c r="B2496" s="216"/>
      <c r="C2496" s="199"/>
      <c r="D2496" s="199"/>
      <c r="E2496" s="199"/>
      <c r="F2496" s="199"/>
    </row>
    <row r="2497" s="197" customFormat="true" ht="15.8" spans="1:6">
      <c r="A2497" s="199"/>
      <c r="B2497" s="216"/>
      <c r="C2497" s="199"/>
      <c r="D2497" s="199"/>
      <c r="E2497" s="199"/>
      <c r="F2497" s="199"/>
    </row>
    <row r="2498" s="197" customFormat="true" ht="15.8" spans="1:6">
      <c r="A2498" s="199"/>
      <c r="B2498" s="216"/>
      <c r="C2498" s="199"/>
      <c r="D2498" s="199"/>
      <c r="E2498" s="199"/>
      <c r="F2498" s="199"/>
    </row>
    <row r="2499" s="197" customFormat="true" ht="15.8" spans="1:6">
      <c r="A2499" s="199"/>
      <c r="B2499" s="216"/>
      <c r="C2499" s="199"/>
      <c r="D2499" s="199"/>
      <c r="E2499" s="199"/>
      <c r="F2499" s="199"/>
    </row>
    <row r="2500" s="197" customFormat="true" ht="15.8" spans="1:6">
      <c r="A2500" s="199"/>
      <c r="B2500" s="216"/>
      <c r="C2500" s="199"/>
      <c r="D2500" s="199"/>
      <c r="E2500" s="199"/>
      <c r="F2500" s="199"/>
    </row>
    <row r="2501" s="197" customFormat="true" ht="15.8" spans="1:6">
      <c r="A2501" s="199"/>
      <c r="B2501" s="216"/>
      <c r="C2501" s="199"/>
      <c r="D2501" s="199"/>
      <c r="E2501" s="199"/>
      <c r="F2501" s="199"/>
    </row>
    <row r="2502" s="197" customFormat="true" ht="15.8" spans="1:6">
      <c r="A2502" s="199"/>
      <c r="B2502" s="216"/>
      <c r="C2502" s="199"/>
      <c r="D2502" s="199"/>
      <c r="E2502" s="199"/>
      <c r="F2502" s="199"/>
    </row>
    <row r="2503" s="197" customFormat="true" ht="15.8" spans="1:6">
      <c r="A2503" s="199"/>
      <c r="B2503" s="216"/>
      <c r="C2503" s="199"/>
      <c r="D2503" s="199"/>
      <c r="E2503" s="199"/>
      <c r="F2503" s="199"/>
    </row>
    <row r="2504" s="197" customFormat="true" ht="15.8" spans="1:6">
      <c r="A2504" s="199"/>
      <c r="B2504" s="216"/>
      <c r="C2504" s="199"/>
      <c r="D2504" s="199"/>
      <c r="E2504" s="199"/>
      <c r="F2504" s="199"/>
    </row>
    <row r="2505" s="197" customFormat="true" ht="15.8" spans="1:6">
      <c r="A2505" s="199"/>
      <c r="B2505" s="216"/>
      <c r="C2505" s="199"/>
      <c r="D2505" s="199"/>
      <c r="E2505" s="199"/>
      <c r="F2505" s="199"/>
    </row>
    <row r="2506" s="197" customFormat="true" ht="15.8" spans="1:6">
      <c r="A2506" s="199"/>
      <c r="B2506" s="216"/>
      <c r="C2506" s="199"/>
      <c r="D2506" s="199"/>
      <c r="E2506" s="199"/>
      <c r="F2506" s="199"/>
    </row>
    <row r="2507" s="197" customFormat="true" ht="15.8" spans="1:6">
      <c r="A2507" s="199"/>
      <c r="B2507" s="216"/>
      <c r="C2507" s="199"/>
      <c r="D2507" s="199"/>
      <c r="E2507" s="199"/>
      <c r="F2507" s="199"/>
    </row>
    <row r="2508" s="197" customFormat="true" ht="15.8" spans="1:6">
      <c r="A2508" s="199"/>
      <c r="B2508" s="216"/>
      <c r="C2508" s="199"/>
      <c r="D2508" s="199"/>
      <c r="E2508" s="199"/>
      <c r="F2508" s="199"/>
    </row>
    <row r="2509" s="197" customFormat="true" ht="15.8" spans="1:6">
      <c r="A2509" s="199"/>
      <c r="B2509" s="216"/>
      <c r="C2509" s="199"/>
      <c r="D2509" s="199"/>
      <c r="E2509" s="199"/>
      <c r="F2509" s="199"/>
    </row>
    <row r="2510" s="197" customFormat="true" ht="15.8" spans="1:6">
      <c r="A2510" s="199"/>
      <c r="B2510" s="216"/>
      <c r="C2510" s="199"/>
      <c r="D2510" s="199"/>
      <c r="E2510" s="199"/>
      <c r="F2510" s="199"/>
    </row>
    <row r="2511" s="197" customFormat="true" ht="15.8" spans="1:6">
      <c r="A2511" s="199"/>
      <c r="B2511" s="216"/>
      <c r="C2511" s="199"/>
      <c r="D2511" s="199"/>
      <c r="E2511" s="199"/>
      <c r="F2511" s="199"/>
    </row>
    <row r="2512" s="197" customFormat="true" ht="15.8" spans="1:6">
      <c r="A2512" s="199"/>
      <c r="B2512" s="216"/>
      <c r="C2512" s="199"/>
      <c r="D2512" s="199"/>
      <c r="E2512" s="199"/>
      <c r="F2512" s="199"/>
    </row>
    <row r="2513" s="197" customFormat="true" ht="15.8" spans="1:6">
      <c r="A2513" s="199"/>
      <c r="B2513" s="216"/>
      <c r="C2513" s="199"/>
      <c r="D2513" s="199"/>
      <c r="E2513" s="199"/>
      <c r="F2513" s="199"/>
    </row>
    <row r="2514" s="197" customFormat="true" ht="15.8" spans="1:6">
      <c r="A2514" s="199"/>
      <c r="B2514" s="216"/>
      <c r="C2514" s="199"/>
      <c r="D2514" s="199"/>
      <c r="E2514" s="199"/>
      <c r="F2514" s="199"/>
    </row>
    <row r="2515" s="197" customFormat="true" ht="15.8" spans="1:6">
      <c r="A2515" s="199"/>
      <c r="B2515" s="216"/>
      <c r="C2515" s="199"/>
      <c r="D2515" s="199"/>
      <c r="E2515" s="199"/>
      <c r="F2515" s="199"/>
    </row>
    <row r="2516" s="197" customFormat="true" ht="15.8" spans="1:6">
      <c r="A2516" s="199"/>
      <c r="B2516" s="216"/>
      <c r="C2516" s="199"/>
      <c r="D2516" s="199"/>
      <c r="E2516" s="199"/>
      <c r="F2516" s="199"/>
    </row>
    <row r="2517" s="197" customFormat="true" ht="15.8" spans="1:6">
      <c r="A2517" s="199"/>
      <c r="B2517" s="216"/>
      <c r="C2517" s="199"/>
      <c r="D2517" s="199"/>
      <c r="E2517" s="199"/>
      <c r="F2517" s="199"/>
    </row>
    <row r="2518" s="197" customFormat="true" ht="15.8" spans="1:6">
      <c r="A2518" s="199"/>
      <c r="B2518" s="216"/>
      <c r="C2518" s="199"/>
      <c r="D2518" s="199"/>
      <c r="E2518" s="199"/>
      <c r="F2518" s="199"/>
    </row>
    <row r="2519" s="197" customFormat="true" ht="15.8" spans="1:6">
      <c r="A2519" s="199"/>
      <c r="B2519" s="216"/>
      <c r="C2519" s="199"/>
      <c r="D2519" s="199"/>
      <c r="E2519" s="199"/>
      <c r="F2519" s="199"/>
    </row>
    <row r="2520" s="197" customFormat="true" ht="15.8" spans="1:6">
      <c r="A2520" s="199"/>
      <c r="B2520" s="216"/>
      <c r="C2520" s="199"/>
      <c r="D2520" s="199"/>
      <c r="E2520" s="199"/>
      <c r="F2520" s="199"/>
    </row>
    <row r="2521" s="197" customFormat="true" ht="15.8" spans="1:6">
      <c r="A2521" s="199"/>
      <c r="B2521" s="216"/>
      <c r="C2521" s="199"/>
      <c r="D2521" s="199"/>
      <c r="E2521" s="199"/>
      <c r="F2521" s="199"/>
    </row>
    <row r="2522" s="197" customFormat="true" ht="15.8" spans="1:6">
      <c r="A2522" s="199"/>
      <c r="B2522" s="216"/>
      <c r="C2522" s="199"/>
      <c r="D2522" s="199"/>
      <c r="E2522" s="199"/>
      <c r="F2522" s="199"/>
    </row>
    <row r="2523" s="197" customFormat="true" ht="15.8" spans="1:6">
      <c r="A2523" s="199"/>
      <c r="B2523" s="216"/>
      <c r="C2523" s="199"/>
      <c r="D2523" s="199"/>
      <c r="E2523" s="199"/>
      <c r="F2523" s="199"/>
    </row>
    <row r="2524" s="197" customFormat="true" ht="15.8" spans="1:6">
      <c r="A2524" s="199"/>
      <c r="B2524" s="216"/>
      <c r="C2524" s="199"/>
      <c r="D2524" s="199"/>
      <c r="E2524" s="199"/>
      <c r="F2524" s="199"/>
    </row>
    <row r="2525" s="197" customFormat="true" ht="15.8" spans="1:6">
      <c r="A2525" s="199"/>
      <c r="B2525" s="216"/>
      <c r="C2525" s="199"/>
      <c r="D2525" s="199"/>
      <c r="E2525" s="199"/>
      <c r="F2525" s="199"/>
    </row>
    <row r="2526" s="197" customFormat="true" ht="15.8" spans="1:6">
      <c r="A2526" s="199"/>
      <c r="B2526" s="216"/>
      <c r="C2526" s="199"/>
      <c r="D2526" s="199"/>
      <c r="E2526" s="199"/>
      <c r="F2526" s="199"/>
    </row>
    <row r="2527" s="197" customFormat="true" ht="15.8" spans="1:6">
      <c r="A2527" s="199"/>
      <c r="B2527" s="216"/>
      <c r="C2527" s="199"/>
      <c r="D2527" s="199"/>
      <c r="E2527" s="199"/>
      <c r="F2527" s="199"/>
    </row>
    <row r="2528" s="197" customFormat="true" ht="15.8" spans="1:6">
      <c r="A2528" s="199"/>
      <c r="B2528" s="216"/>
      <c r="C2528" s="199"/>
      <c r="D2528" s="199"/>
      <c r="E2528" s="199"/>
      <c r="F2528" s="199"/>
    </row>
    <row r="2529" s="197" customFormat="true" ht="15.8" spans="1:6">
      <c r="A2529" s="199"/>
      <c r="B2529" s="216"/>
      <c r="C2529" s="199"/>
      <c r="D2529" s="199"/>
      <c r="E2529" s="199"/>
      <c r="F2529" s="199"/>
    </row>
    <row r="2530" s="197" customFormat="true" ht="15.8" spans="1:6">
      <c r="A2530" s="199"/>
      <c r="B2530" s="216"/>
      <c r="C2530" s="199"/>
      <c r="D2530" s="199"/>
      <c r="E2530" s="199"/>
      <c r="F2530" s="199"/>
    </row>
    <row r="2531" s="197" customFormat="true" ht="15.8" spans="1:6">
      <c r="A2531" s="199"/>
      <c r="B2531" s="216"/>
      <c r="C2531" s="199"/>
      <c r="D2531" s="199"/>
      <c r="E2531" s="199"/>
      <c r="F2531" s="199"/>
    </row>
    <row r="2532" s="197" customFormat="true" ht="15.8" spans="1:6">
      <c r="A2532" s="199"/>
      <c r="B2532" s="216"/>
      <c r="C2532" s="199"/>
      <c r="D2532" s="199"/>
      <c r="E2532" s="199"/>
      <c r="F2532" s="199"/>
    </row>
    <row r="2533" s="197" customFormat="true" ht="15.8" spans="1:6">
      <c r="A2533" s="199"/>
      <c r="B2533" s="216"/>
      <c r="C2533" s="199"/>
      <c r="D2533" s="199"/>
      <c r="E2533" s="199"/>
      <c r="F2533" s="199"/>
    </row>
    <row r="2534" s="197" customFormat="true" ht="15.8" spans="1:6">
      <c r="A2534" s="199"/>
      <c r="B2534" s="216"/>
      <c r="C2534" s="199"/>
      <c r="D2534" s="199"/>
      <c r="E2534" s="199"/>
      <c r="F2534" s="199"/>
    </row>
    <row r="2535" s="197" customFormat="true" ht="15.8" spans="1:6">
      <c r="A2535" s="199"/>
      <c r="B2535" s="216"/>
      <c r="C2535" s="199"/>
      <c r="D2535" s="199"/>
      <c r="E2535" s="199"/>
      <c r="F2535" s="199"/>
    </row>
    <row r="2536" s="197" customFormat="true" ht="15.8" spans="1:6">
      <c r="A2536" s="199"/>
      <c r="B2536" s="216"/>
      <c r="C2536" s="199"/>
      <c r="D2536" s="199"/>
      <c r="E2536" s="199"/>
      <c r="F2536" s="199"/>
    </row>
    <row r="2537" s="197" customFormat="true" ht="15.8" spans="1:6">
      <c r="A2537" s="199"/>
      <c r="B2537" s="216"/>
      <c r="C2537" s="199"/>
      <c r="D2537" s="199"/>
      <c r="E2537" s="199"/>
      <c r="F2537" s="199"/>
    </row>
    <row r="2538" s="197" customFormat="true" ht="15.8" spans="1:6">
      <c r="A2538" s="199"/>
      <c r="B2538" s="216"/>
      <c r="C2538" s="199"/>
      <c r="D2538" s="199"/>
      <c r="E2538" s="199"/>
      <c r="F2538" s="199"/>
    </row>
    <row r="2539" s="197" customFormat="true" ht="15.8" spans="1:6">
      <c r="A2539" s="199"/>
      <c r="B2539" s="216"/>
      <c r="C2539" s="199"/>
      <c r="D2539" s="199"/>
      <c r="E2539" s="199"/>
      <c r="F2539" s="199"/>
    </row>
    <row r="2540" s="197" customFormat="true" ht="15.8" spans="1:6">
      <c r="A2540" s="199"/>
      <c r="B2540" s="216"/>
      <c r="C2540" s="199"/>
      <c r="D2540" s="199"/>
      <c r="E2540" s="199"/>
      <c r="F2540" s="199"/>
    </row>
    <row r="2541" s="197" customFormat="true" ht="15.8" spans="1:6">
      <c r="A2541" s="199"/>
      <c r="B2541" s="216"/>
      <c r="C2541" s="199"/>
      <c r="D2541" s="199"/>
      <c r="E2541" s="199"/>
      <c r="F2541" s="199"/>
    </row>
    <row r="2542" s="197" customFormat="true" ht="15.8" spans="1:6">
      <c r="A2542" s="199"/>
      <c r="B2542" s="216"/>
      <c r="C2542" s="199"/>
      <c r="D2542" s="199"/>
      <c r="E2542" s="199"/>
      <c r="F2542" s="199"/>
    </row>
    <row r="2543" s="197" customFormat="true" ht="15.8" spans="1:6">
      <c r="A2543" s="199"/>
      <c r="B2543" s="216"/>
      <c r="C2543" s="199"/>
      <c r="D2543" s="199"/>
      <c r="E2543" s="199"/>
      <c r="F2543" s="199"/>
    </row>
    <row r="2544" s="197" customFormat="true" ht="15.8" spans="1:6">
      <c r="A2544" s="199"/>
      <c r="B2544" s="216"/>
      <c r="C2544" s="199"/>
      <c r="D2544" s="199"/>
      <c r="E2544" s="199"/>
      <c r="F2544" s="199"/>
    </row>
    <row r="2545" s="197" customFormat="true" ht="15.8" spans="1:6">
      <c r="A2545" s="199"/>
      <c r="B2545" s="216"/>
      <c r="C2545" s="199"/>
      <c r="D2545" s="199"/>
      <c r="E2545" s="199"/>
      <c r="F2545" s="199"/>
    </row>
    <row r="2546" s="197" customFormat="true" ht="15.8" spans="1:6">
      <c r="A2546" s="199"/>
      <c r="B2546" s="216"/>
      <c r="C2546" s="199"/>
      <c r="D2546" s="199"/>
      <c r="E2546" s="199"/>
      <c r="F2546" s="199"/>
    </row>
    <row r="2547" s="197" customFormat="true" ht="15.8" spans="1:6">
      <c r="A2547" s="199"/>
      <c r="B2547" s="216"/>
      <c r="C2547" s="199"/>
      <c r="D2547" s="199"/>
      <c r="E2547" s="199"/>
      <c r="F2547" s="199"/>
    </row>
    <row r="2548" s="197" customFormat="true" ht="15.8" spans="1:6">
      <c r="A2548" s="199"/>
      <c r="B2548" s="216"/>
      <c r="C2548" s="199"/>
      <c r="D2548" s="199"/>
      <c r="E2548" s="199"/>
      <c r="F2548" s="199"/>
    </row>
    <row r="2549" s="197" customFormat="true" ht="15.8" spans="1:6">
      <c r="A2549" s="199"/>
      <c r="B2549" s="216"/>
      <c r="C2549" s="199"/>
      <c r="D2549" s="199"/>
      <c r="E2549" s="199"/>
      <c r="F2549" s="199"/>
    </row>
    <row r="2550" s="197" customFormat="true" ht="15.8" spans="1:6">
      <c r="A2550" s="199"/>
      <c r="B2550" s="216"/>
      <c r="C2550" s="199"/>
      <c r="D2550" s="199"/>
      <c r="E2550" s="199"/>
      <c r="F2550" s="199"/>
    </row>
    <row r="2551" s="197" customFormat="true" ht="15.8" spans="1:6">
      <c r="A2551" s="199"/>
      <c r="B2551" s="216"/>
      <c r="C2551" s="199"/>
      <c r="D2551" s="199"/>
      <c r="E2551" s="199"/>
      <c r="F2551" s="199"/>
    </row>
    <row r="2552" s="197" customFormat="true" ht="15.8" spans="1:6">
      <c r="A2552" s="199"/>
      <c r="B2552" s="216"/>
      <c r="C2552" s="199"/>
      <c r="D2552" s="199"/>
      <c r="E2552" s="199"/>
      <c r="F2552" s="199"/>
    </row>
    <row r="2553" s="197" customFormat="true" ht="15.8" spans="1:6">
      <c r="A2553" s="199"/>
      <c r="B2553" s="216"/>
      <c r="C2553" s="199"/>
      <c r="D2553" s="199"/>
      <c r="E2553" s="199"/>
      <c r="F2553" s="199"/>
    </row>
    <row r="2554" s="197" customFormat="true" ht="15.8" spans="1:6">
      <c r="A2554" s="199"/>
      <c r="B2554" s="216"/>
      <c r="C2554" s="199"/>
      <c r="D2554" s="199"/>
      <c r="E2554" s="199"/>
      <c r="F2554" s="199"/>
    </row>
    <row r="2555" s="197" customFormat="true" ht="15.8" spans="1:6">
      <c r="A2555" s="199"/>
      <c r="B2555" s="216"/>
      <c r="C2555" s="199"/>
      <c r="D2555" s="199"/>
      <c r="E2555" s="199"/>
      <c r="F2555" s="199"/>
    </row>
    <row r="2556" s="197" customFormat="true" ht="15.8" spans="1:6">
      <c r="A2556" s="199"/>
      <c r="B2556" s="216"/>
      <c r="C2556" s="199"/>
      <c r="D2556" s="199"/>
      <c r="E2556" s="199"/>
      <c r="F2556" s="199"/>
    </row>
    <row r="2557" s="197" customFormat="true" ht="15.8" spans="1:6">
      <c r="A2557" s="199"/>
      <c r="B2557" s="216"/>
      <c r="C2557" s="199"/>
      <c r="D2557" s="199"/>
      <c r="E2557" s="199"/>
      <c r="F2557" s="199"/>
    </row>
    <row r="2558" s="197" customFormat="true" ht="15.8" spans="1:6">
      <c r="A2558" s="199"/>
      <c r="B2558" s="216"/>
      <c r="C2558" s="199"/>
      <c r="D2558" s="199"/>
      <c r="E2558" s="199"/>
      <c r="F2558" s="199"/>
    </row>
    <row r="2559" s="197" customFormat="true" ht="15.8" spans="1:6">
      <c r="A2559" s="199"/>
      <c r="B2559" s="216"/>
      <c r="C2559" s="199"/>
      <c r="D2559" s="199"/>
      <c r="E2559" s="199"/>
      <c r="F2559" s="199"/>
    </row>
    <row r="2560" s="197" customFormat="true" ht="15.8" spans="1:6">
      <c r="A2560" s="199"/>
      <c r="B2560" s="216"/>
      <c r="C2560" s="199"/>
      <c r="D2560" s="199"/>
      <c r="E2560" s="199"/>
      <c r="F2560" s="199"/>
    </row>
    <row r="2561" s="197" customFormat="true" ht="15.8" spans="1:6">
      <c r="A2561" s="199"/>
      <c r="B2561" s="216"/>
      <c r="C2561" s="199"/>
      <c r="D2561" s="199"/>
      <c r="E2561" s="199"/>
      <c r="F2561" s="199"/>
    </row>
    <row r="2562" s="197" customFormat="true" ht="15.8" spans="1:6">
      <c r="A2562" s="199"/>
      <c r="B2562" s="216"/>
      <c r="C2562" s="199"/>
      <c r="D2562" s="199"/>
      <c r="E2562" s="199"/>
      <c r="F2562" s="199"/>
    </row>
    <row r="2563" s="197" customFormat="true" ht="15.8" spans="1:6">
      <c r="A2563" s="199"/>
      <c r="B2563" s="216"/>
      <c r="C2563" s="199"/>
      <c r="D2563" s="199"/>
      <c r="E2563" s="199"/>
      <c r="F2563" s="199"/>
    </row>
    <row r="2564" s="197" customFormat="true" ht="15.8" spans="1:6">
      <c r="A2564" s="199"/>
      <c r="B2564" s="216"/>
      <c r="C2564" s="199"/>
      <c r="D2564" s="199"/>
      <c r="E2564" s="199"/>
      <c r="F2564" s="199"/>
    </row>
    <row r="2565" s="197" customFormat="true" ht="15.8" spans="1:6">
      <c r="A2565" s="199"/>
      <c r="B2565" s="216"/>
      <c r="C2565" s="199"/>
      <c r="D2565" s="199"/>
      <c r="E2565" s="199"/>
      <c r="F2565" s="199"/>
    </row>
    <row r="2566" s="197" customFormat="true" ht="15.8" spans="1:6">
      <c r="A2566" s="199"/>
      <c r="B2566" s="216"/>
      <c r="C2566" s="199"/>
      <c r="D2566" s="199"/>
      <c r="E2566" s="199"/>
      <c r="F2566" s="199"/>
    </row>
    <row r="2567" s="197" customFormat="true" ht="15.8" spans="1:6">
      <c r="A2567" s="199"/>
      <c r="B2567" s="216"/>
      <c r="C2567" s="199"/>
      <c r="D2567" s="199"/>
      <c r="E2567" s="199"/>
      <c r="F2567" s="199"/>
    </row>
    <row r="2568" s="197" customFormat="true" ht="15.8" spans="1:6">
      <c r="A2568" s="199"/>
      <c r="B2568" s="216"/>
      <c r="C2568" s="199"/>
      <c r="D2568" s="199"/>
      <c r="E2568" s="199"/>
      <c r="F2568" s="199"/>
    </row>
    <row r="2569" s="197" customFormat="true" ht="15.8" spans="1:6">
      <c r="A2569" s="199"/>
      <c r="B2569" s="216"/>
      <c r="C2569" s="199"/>
      <c r="D2569" s="199"/>
      <c r="E2569" s="199"/>
      <c r="F2569" s="199"/>
    </row>
    <row r="2570" s="197" customFormat="true" ht="15.8" spans="1:6">
      <c r="A2570" s="199"/>
      <c r="B2570" s="216"/>
      <c r="C2570" s="199"/>
      <c r="D2570" s="199"/>
      <c r="E2570" s="199"/>
      <c r="F2570" s="199"/>
    </row>
    <row r="2571" s="197" customFormat="true" ht="15.8" spans="1:6">
      <c r="A2571" s="199"/>
      <c r="B2571" s="216"/>
      <c r="C2571" s="199"/>
      <c r="D2571" s="199"/>
      <c r="E2571" s="199"/>
      <c r="F2571" s="199"/>
    </row>
    <row r="2572" s="197" customFormat="true" ht="15.8" spans="1:6">
      <c r="A2572" s="199"/>
      <c r="B2572" s="216"/>
      <c r="C2572" s="199"/>
      <c r="D2572" s="199"/>
      <c r="E2572" s="199"/>
      <c r="F2572" s="199"/>
    </row>
    <row r="2573" s="197" customFormat="true" ht="15.8" spans="1:6">
      <c r="A2573" s="199"/>
      <c r="B2573" s="216"/>
      <c r="C2573" s="199"/>
      <c r="D2573" s="199"/>
      <c r="E2573" s="199"/>
      <c r="F2573" s="199"/>
    </row>
    <row r="2574" s="197" customFormat="true" ht="15.8" spans="1:6">
      <c r="A2574" s="199"/>
      <c r="B2574" s="216"/>
      <c r="C2574" s="199"/>
      <c r="D2574" s="199"/>
      <c r="E2574" s="199"/>
      <c r="F2574" s="199"/>
    </row>
    <row r="2575" s="197" customFormat="true" ht="15.8" spans="1:6">
      <c r="A2575" s="199"/>
      <c r="B2575" s="216"/>
      <c r="C2575" s="199"/>
      <c r="D2575" s="199"/>
      <c r="E2575" s="199"/>
      <c r="F2575" s="199"/>
    </row>
    <row r="2576" s="197" customFormat="true" ht="15.8" spans="1:6">
      <c r="A2576" s="199"/>
      <c r="B2576" s="216"/>
      <c r="C2576" s="199"/>
      <c r="D2576" s="199"/>
      <c r="E2576" s="199"/>
      <c r="F2576" s="199"/>
    </row>
    <row r="2577" s="197" customFormat="true" ht="15.8" spans="1:6">
      <c r="A2577" s="199"/>
      <c r="B2577" s="216"/>
      <c r="C2577" s="199"/>
      <c r="D2577" s="199"/>
      <c r="E2577" s="199"/>
      <c r="F2577" s="199"/>
    </row>
    <row r="2578" s="197" customFormat="true" ht="15.8" spans="1:6">
      <c r="A2578" s="199"/>
      <c r="B2578" s="216"/>
      <c r="C2578" s="199"/>
      <c r="D2578" s="199"/>
      <c r="E2578" s="199"/>
      <c r="F2578" s="199"/>
    </row>
    <row r="2579" s="197" customFormat="true" ht="15.8" spans="1:6">
      <c r="A2579" s="199"/>
      <c r="B2579" s="216"/>
      <c r="C2579" s="199"/>
      <c r="D2579" s="199"/>
      <c r="E2579" s="199"/>
      <c r="F2579" s="199"/>
    </row>
    <row r="2580" s="197" customFormat="true" ht="15.8" spans="1:6">
      <c r="A2580" s="199"/>
      <c r="B2580" s="216"/>
      <c r="C2580" s="199"/>
      <c r="D2580" s="199"/>
      <c r="E2580" s="199"/>
      <c r="F2580" s="199"/>
    </row>
    <row r="2581" s="197" customFormat="true" ht="15.8" spans="1:6">
      <c r="A2581" s="199"/>
      <c r="B2581" s="216"/>
      <c r="C2581" s="199"/>
      <c r="D2581" s="199"/>
      <c r="E2581" s="199"/>
      <c r="F2581" s="199"/>
    </row>
    <row r="2582" s="197" customFormat="true" ht="15.8" spans="1:6">
      <c r="A2582" s="199"/>
      <c r="B2582" s="216"/>
      <c r="C2582" s="199"/>
      <c r="D2582" s="199"/>
      <c r="E2582" s="199"/>
      <c r="F2582" s="199"/>
    </row>
    <row r="2583" s="197" customFormat="true" ht="15.8" spans="1:6">
      <c r="A2583" s="199"/>
      <c r="B2583" s="216"/>
      <c r="C2583" s="199"/>
      <c r="D2583" s="199"/>
      <c r="E2583" s="199"/>
      <c r="F2583" s="199"/>
    </row>
    <row r="2584" s="197" customFormat="true" ht="15.8" spans="1:6">
      <c r="A2584" s="199"/>
      <c r="B2584" s="216"/>
      <c r="C2584" s="199"/>
      <c r="D2584" s="199"/>
      <c r="E2584" s="199"/>
      <c r="F2584" s="199"/>
    </row>
    <row r="2585" s="197" customFormat="true" ht="15.8" spans="1:6">
      <c r="A2585" s="199"/>
      <c r="B2585" s="216"/>
      <c r="C2585" s="199"/>
      <c r="D2585" s="199"/>
      <c r="E2585" s="199"/>
      <c r="F2585" s="199"/>
    </row>
    <row r="2586" s="197" customFormat="true" ht="15.8" spans="1:6">
      <c r="A2586" s="199"/>
      <c r="B2586" s="216"/>
      <c r="C2586" s="199"/>
      <c r="D2586" s="199"/>
      <c r="E2586" s="199"/>
      <c r="F2586" s="199"/>
    </row>
    <row r="2587" s="197" customFormat="true" ht="15.8" spans="1:6">
      <c r="A2587" s="199"/>
      <c r="B2587" s="216"/>
      <c r="C2587" s="199"/>
      <c r="D2587" s="199"/>
      <c r="E2587" s="199"/>
      <c r="F2587" s="199"/>
    </row>
    <row r="2588" s="197" customFormat="true" ht="15.8" spans="1:6">
      <c r="A2588" s="199"/>
      <c r="B2588" s="216"/>
      <c r="C2588" s="199"/>
      <c r="D2588" s="199"/>
      <c r="E2588" s="199"/>
      <c r="F2588" s="199"/>
    </row>
    <row r="2589" s="197" customFormat="true" ht="15.8" spans="1:6">
      <c r="A2589" s="199"/>
      <c r="B2589" s="216"/>
      <c r="C2589" s="199"/>
      <c r="D2589" s="199"/>
      <c r="E2589" s="199"/>
      <c r="F2589" s="199"/>
    </row>
    <row r="2590" s="197" customFormat="true" ht="15.8" spans="1:6">
      <c r="A2590" s="199"/>
      <c r="B2590" s="216"/>
      <c r="C2590" s="199"/>
      <c r="D2590" s="199"/>
      <c r="E2590" s="199"/>
      <c r="F2590" s="199"/>
    </row>
    <row r="2591" s="197" customFormat="true" ht="15.8" spans="1:6">
      <c r="A2591" s="199"/>
      <c r="B2591" s="216"/>
      <c r="C2591" s="199"/>
      <c r="D2591" s="199"/>
      <c r="E2591" s="199"/>
      <c r="F2591" s="199"/>
    </row>
    <row r="2592" s="197" customFormat="true" ht="15.8" spans="1:6">
      <c r="A2592" s="199"/>
      <c r="B2592" s="216"/>
      <c r="C2592" s="199"/>
      <c r="D2592" s="199"/>
      <c r="E2592" s="199"/>
      <c r="F2592" s="199"/>
    </row>
    <row r="2593" s="197" customFormat="true" ht="15.8" spans="1:6">
      <c r="A2593" s="199"/>
      <c r="B2593" s="216"/>
      <c r="C2593" s="199"/>
      <c r="D2593" s="199"/>
      <c r="E2593" s="199"/>
      <c r="F2593" s="199"/>
    </row>
    <row r="2594" s="197" customFormat="true" ht="15.8" spans="1:6">
      <c r="A2594" s="199"/>
      <c r="B2594" s="216"/>
      <c r="C2594" s="199"/>
      <c r="D2594" s="199"/>
      <c r="E2594" s="199"/>
      <c r="F2594" s="199"/>
    </row>
    <row r="2595" s="197" customFormat="true" ht="15.8" spans="1:6">
      <c r="A2595" s="199"/>
      <c r="B2595" s="216"/>
      <c r="C2595" s="199"/>
      <c r="D2595" s="199"/>
      <c r="E2595" s="199"/>
      <c r="F2595" s="199"/>
    </row>
    <row r="2596" s="197" customFormat="true" ht="15.8" spans="1:6">
      <c r="A2596" s="199"/>
      <c r="B2596" s="216"/>
      <c r="C2596" s="199"/>
      <c r="D2596" s="199"/>
      <c r="E2596" s="199"/>
      <c r="F2596" s="199"/>
    </row>
    <row r="2597" s="197" customFormat="true" ht="15.8" spans="1:6">
      <c r="A2597" s="199"/>
      <c r="B2597" s="216"/>
      <c r="C2597" s="199"/>
      <c r="D2597" s="199"/>
      <c r="E2597" s="199"/>
      <c r="F2597" s="199"/>
    </row>
    <row r="2598" s="197" customFormat="true" ht="15.8" spans="1:6">
      <c r="A2598" s="199"/>
      <c r="B2598" s="216"/>
      <c r="C2598" s="199"/>
      <c r="D2598" s="199"/>
      <c r="E2598" s="199"/>
      <c r="F2598" s="199"/>
    </row>
    <row r="2599" s="197" customFormat="true" ht="15.8" spans="1:6">
      <c r="A2599" s="199"/>
      <c r="B2599" s="216"/>
      <c r="C2599" s="199"/>
      <c r="D2599" s="199"/>
      <c r="E2599" s="199"/>
      <c r="F2599" s="199"/>
    </row>
    <row r="2600" s="197" customFormat="true" ht="15.8" spans="1:6">
      <c r="A2600" s="199"/>
      <c r="B2600" s="216"/>
      <c r="C2600" s="199"/>
      <c r="D2600" s="199"/>
      <c r="E2600" s="199"/>
      <c r="F2600" s="199"/>
    </row>
    <row r="2601" s="197" customFormat="true" ht="15.8" spans="1:6">
      <c r="A2601" s="199"/>
      <c r="B2601" s="216"/>
      <c r="C2601" s="199"/>
      <c r="D2601" s="199"/>
      <c r="E2601" s="199"/>
      <c r="F2601" s="199"/>
    </row>
    <row r="2602" s="197" customFormat="true" ht="15.8" spans="1:6">
      <c r="A2602" s="199"/>
      <c r="B2602" s="216"/>
      <c r="C2602" s="199"/>
      <c r="D2602" s="199"/>
      <c r="E2602" s="199"/>
      <c r="F2602" s="199"/>
    </row>
    <row r="2603" s="197" customFormat="true" ht="15.8" spans="1:6">
      <c r="A2603" s="199"/>
      <c r="B2603" s="216"/>
      <c r="C2603" s="199"/>
      <c r="D2603" s="199"/>
      <c r="E2603" s="199"/>
      <c r="F2603" s="199"/>
    </row>
    <row r="2604" s="197" customFormat="true" ht="15.8" spans="1:6">
      <c r="A2604" s="199"/>
      <c r="B2604" s="216"/>
      <c r="C2604" s="199"/>
      <c r="D2604" s="199"/>
      <c r="E2604" s="199"/>
      <c r="F2604" s="199"/>
    </row>
    <row r="2605" s="197" customFormat="true" ht="15.8" spans="1:6">
      <c r="A2605" s="199"/>
      <c r="B2605" s="216"/>
      <c r="C2605" s="199"/>
      <c r="D2605" s="199"/>
      <c r="E2605" s="199"/>
      <c r="F2605" s="199"/>
    </row>
    <row r="2606" s="197" customFormat="true" ht="15.8" spans="1:6">
      <c r="A2606" s="199"/>
      <c r="B2606" s="216"/>
      <c r="C2606" s="199"/>
      <c r="D2606" s="199"/>
      <c r="E2606" s="199"/>
      <c r="F2606" s="199"/>
    </row>
    <row r="2607" s="197" customFormat="true" ht="15.8" spans="1:6">
      <c r="A2607" s="199"/>
      <c r="B2607" s="216"/>
      <c r="C2607" s="199"/>
      <c r="D2607" s="199"/>
      <c r="E2607" s="199"/>
      <c r="F2607" s="199"/>
    </row>
    <row r="2608" s="197" customFormat="true" ht="15.8" spans="1:6">
      <c r="A2608" s="199"/>
      <c r="B2608" s="216"/>
      <c r="C2608" s="199"/>
      <c r="D2608" s="199"/>
      <c r="E2608" s="199"/>
      <c r="F2608" s="199"/>
    </row>
    <row r="2609" s="197" customFormat="true" ht="15.8" spans="1:6">
      <c r="A2609" s="199"/>
      <c r="B2609" s="216"/>
      <c r="C2609" s="199"/>
      <c r="D2609" s="199"/>
      <c r="E2609" s="199"/>
      <c r="F2609" s="199"/>
    </row>
    <row r="2610" s="197" customFormat="true" ht="15.8" spans="1:6">
      <c r="A2610" s="199"/>
      <c r="B2610" s="216"/>
      <c r="C2610" s="199"/>
      <c r="D2610" s="199"/>
      <c r="E2610" s="199"/>
      <c r="F2610" s="199"/>
    </row>
    <row r="2611" s="197" customFormat="true" ht="15.8" spans="1:6">
      <c r="A2611" s="199"/>
      <c r="B2611" s="216"/>
      <c r="C2611" s="199"/>
      <c r="D2611" s="199"/>
      <c r="E2611" s="199"/>
      <c r="F2611" s="199"/>
    </row>
    <row r="2612" s="197" customFormat="true" ht="15.8" spans="1:6">
      <c r="A2612" s="199"/>
      <c r="B2612" s="216"/>
      <c r="C2612" s="199"/>
      <c r="D2612" s="199"/>
      <c r="E2612" s="199"/>
      <c r="F2612" s="199"/>
    </row>
    <row r="2613" s="197" customFormat="true" ht="15.8" spans="1:6">
      <c r="A2613" s="199"/>
      <c r="B2613" s="216"/>
      <c r="C2613" s="199"/>
      <c r="D2613" s="199"/>
      <c r="E2613" s="199"/>
      <c r="F2613" s="199"/>
    </row>
    <row r="2614" s="197" customFormat="true" ht="15.8" spans="1:6">
      <c r="A2614" s="199"/>
      <c r="B2614" s="216"/>
      <c r="C2614" s="199"/>
      <c r="D2614" s="199"/>
      <c r="E2614" s="199"/>
      <c r="F2614" s="199"/>
    </row>
    <row r="2615" s="197" customFormat="true" ht="15.8" spans="1:6">
      <c r="A2615" s="199"/>
      <c r="B2615" s="216"/>
      <c r="C2615" s="199"/>
      <c r="D2615" s="199"/>
      <c r="E2615" s="199"/>
      <c r="F2615" s="199"/>
    </row>
    <row r="2616" s="197" customFormat="true" ht="15.8" spans="1:6">
      <c r="A2616" s="199"/>
      <c r="B2616" s="216"/>
      <c r="C2616" s="199"/>
      <c r="D2616" s="199"/>
      <c r="E2616" s="199"/>
      <c r="F2616" s="199"/>
    </row>
    <row r="2617" s="197" customFormat="true" ht="15.8" spans="1:6">
      <c r="A2617" s="199"/>
      <c r="B2617" s="216"/>
      <c r="C2617" s="199"/>
      <c r="D2617" s="199"/>
      <c r="E2617" s="199"/>
      <c r="F2617" s="199"/>
    </row>
    <row r="2618" s="197" customFormat="true" ht="15.8" spans="1:6">
      <c r="A2618" s="199"/>
      <c r="B2618" s="216"/>
      <c r="C2618" s="199"/>
      <c r="D2618" s="199"/>
      <c r="E2618" s="199"/>
      <c r="F2618" s="199"/>
    </row>
    <row r="2619" s="197" customFormat="true" ht="15.8" spans="1:6">
      <c r="A2619" s="199"/>
      <c r="B2619" s="216"/>
      <c r="C2619" s="199"/>
      <c r="D2619" s="199"/>
      <c r="E2619" s="199"/>
      <c r="F2619" s="199"/>
    </row>
    <row r="2620" s="197" customFormat="true" ht="15.8" spans="1:6">
      <c r="A2620" s="199"/>
      <c r="B2620" s="216"/>
      <c r="C2620" s="199"/>
      <c r="D2620" s="199"/>
      <c r="E2620" s="199"/>
      <c r="F2620" s="199"/>
    </row>
    <row r="2621" s="197" customFormat="true" ht="15.8" spans="1:6">
      <c r="A2621" s="199"/>
      <c r="B2621" s="216"/>
      <c r="C2621" s="199"/>
      <c r="D2621" s="199"/>
      <c r="E2621" s="199"/>
      <c r="F2621" s="199"/>
    </row>
    <row r="2622" s="197" customFormat="true" ht="15.8" spans="1:6">
      <c r="A2622" s="199"/>
      <c r="B2622" s="216"/>
      <c r="C2622" s="199"/>
      <c r="D2622" s="199"/>
      <c r="E2622" s="199"/>
      <c r="F2622" s="199"/>
    </row>
    <row r="2623" s="197" customFormat="true" ht="15.8" spans="1:6">
      <c r="A2623" s="199"/>
      <c r="B2623" s="216"/>
      <c r="C2623" s="199"/>
      <c r="D2623" s="199"/>
      <c r="E2623" s="199"/>
      <c r="F2623" s="199"/>
    </row>
    <row r="2624" s="197" customFormat="true" ht="15.8" spans="1:6">
      <c r="A2624" s="199"/>
      <c r="B2624" s="216"/>
      <c r="C2624" s="199"/>
      <c r="D2624" s="199"/>
      <c r="E2624" s="199"/>
      <c r="F2624" s="199"/>
    </row>
    <row r="2625" s="197" customFormat="true" ht="15.8" spans="1:6">
      <c r="A2625" s="199"/>
      <c r="B2625" s="216"/>
      <c r="C2625" s="199"/>
      <c r="D2625" s="199"/>
      <c r="E2625" s="199"/>
      <c r="F2625" s="199"/>
    </row>
    <row r="2626" s="197" customFormat="true" ht="15.8" spans="1:6">
      <c r="A2626" s="199"/>
      <c r="B2626" s="216"/>
      <c r="C2626" s="199"/>
      <c r="D2626" s="199"/>
      <c r="E2626" s="199"/>
      <c r="F2626" s="199"/>
    </row>
    <row r="2627" s="197" customFormat="true" ht="15.8" spans="1:6">
      <c r="A2627" s="199"/>
      <c r="B2627" s="216"/>
      <c r="C2627" s="199"/>
      <c r="D2627" s="199"/>
      <c r="E2627" s="199"/>
      <c r="F2627" s="199"/>
    </row>
    <row r="2628" s="197" customFormat="true" ht="15.8" spans="1:6">
      <c r="A2628" s="199"/>
      <c r="B2628" s="216"/>
      <c r="C2628" s="199"/>
      <c r="D2628" s="199"/>
      <c r="E2628" s="199"/>
      <c r="F2628" s="199"/>
    </row>
    <row r="2629" s="197" customFormat="true" ht="15.8" spans="1:6">
      <c r="A2629" s="199"/>
      <c r="B2629" s="216"/>
      <c r="C2629" s="199"/>
      <c r="D2629" s="199"/>
      <c r="E2629" s="199"/>
      <c r="F2629" s="199"/>
    </row>
    <row r="2630" s="197" customFormat="true" ht="15.8" spans="1:6">
      <c r="A2630" s="199"/>
      <c r="B2630" s="216"/>
      <c r="C2630" s="199"/>
      <c r="D2630" s="199"/>
      <c r="E2630" s="199"/>
      <c r="F2630" s="199"/>
    </row>
    <row r="2631" s="197" customFormat="true" ht="15.8" spans="1:6">
      <c r="A2631" s="199"/>
      <c r="B2631" s="216"/>
      <c r="C2631" s="199"/>
      <c r="D2631" s="199"/>
      <c r="E2631" s="199"/>
      <c r="F2631" s="199"/>
    </row>
    <row r="2632" s="197" customFormat="true" ht="15.8" spans="1:6">
      <c r="A2632" s="199"/>
      <c r="B2632" s="216"/>
      <c r="C2632" s="199"/>
      <c r="D2632" s="199"/>
      <c r="E2632" s="199"/>
      <c r="F2632" s="199"/>
    </row>
    <row r="2633" s="197" customFormat="true" ht="15.8" spans="1:6">
      <c r="A2633" s="199"/>
      <c r="B2633" s="216"/>
      <c r="C2633" s="199"/>
      <c r="D2633" s="199"/>
      <c r="E2633" s="199"/>
      <c r="F2633" s="199"/>
    </row>
    <row r="2634" s="197" customFormat="true" ht="15.8" spans="1:6">
      <c r="A2634" s="199"/>
      <c r="B2634" s="216"/>
      <c r="C2634" s="199"/>
      <c r="D2634" s="199"/>
      <c r="E2634" s="199"/>
      <c r="F2634" s="199"/>
    </row>
    <row r="2635" s="197" customFormat="true" ht="15.8" spans="1:6">
      <c r="A2635" s="199"/>
      <c r="B2635" s="216"/>
      <c r="C2635" s="199"/>
      <c r="D2635" s="199"/>
      <c r="E2635" s="199"/>
      <c r="F2635" s="199"/>
    </row>
    <row r="2636" s="197" customFormat="true" ht="15.8" spans="1:6">
      <c r="A2636" s="199"/>
      <c r="B2636" s="216"/>
      <c r="C2636" s="199"/>
      <c r="D2636" s="199"/>
      <c r="E2636" s="199"/>
      <c r="F2636" s="199"/>
    </row>
    <row r="2637" s="197" customFormat="true" ht="15.8" spans="1:6">
      <c r="A2637" s="199"/>
      <c r="B2637" s="216"/>
      <c r="C2637" s="199"/>
      <c r="D2637" s="199"/>
      <c r="E2637" s="199"/>
      <c r="F2637" s="199"/>
    </row>
    <row r="2638" s="197" customFormat="true" ht="15.8" spans="1:6">
      <c r="A2638" s="199"/>
      <c r="B2638" s="216"/>
      <c r="C2638" s="199"/>
      <c r="D2638" s="199"/>
      <c r="E2638" s="199"/>
      <c r="F2638" s="199"/>
    </row>
    <row r="2639" s="197" customFormat="true" ht="15.8" spans="1:6">
      <c r="A2639" s="199"/>
      <c r="B2639" s="216"/>
      <c r="C2639" s="199"/>
      <c r="D2639" s="199"/>
      <c r="E2639" s="199"/>
      <c r="F2639" s="199"/>
    </row>
    <row r="2640" s="197" customFormat="true" ht="15.8" spans="1:6">
      <c r="A2640" s="199"/>
      <c r="B2640" s="216"/>
      <c r="C2640" s="199"/>
      <c r="D2640" s="199"/>
      <c r="E2640" s="199"/>
      <c r="F2640" s="199"/>
    </row>
    <row r="2641" s="197" customFormat="true" ht="15.8" spans="1:6">
      <c r="A2641" s="199"/>
      <c r="B2641" s="216"/>
      <c r="C2641" s="199"/>
      <c r="D2641" s="199"/>
      <c r="E2641" s="199"/>
      <c r="F2641" s="199"/>
    </row>
    <row r="2642" s="197" customFormat="true" ht="15.8" spans="1:6">
      <c r="A2642" s="199"/>
      <c r="B2642" s="216"/>
      <c r="C2642" s="199"/>
      <c r="D2642" s="199"/>
      <c r="E2642" s="199"/>
      <c r="F2642" s="199"/>
    </row>
    <row r="2643" s="197" customFormat="true" ht="15.8" spans="1:6">
      <c r="A2643" s="199"/>
      <c r="B2643" s="216"/>
      <c r="C2643" s="199"/>
      <c r="D2643" s="199"/>
      <c r="E2643" s="199"/>
      <c r="F2643" s="199"/>
    </row>
    <row r="2644" s="197" customFormat="true" ht="15.8" spans="1:6">
      <c r="A2644" s="199"/>
      <c r="B2644" s="216"/>
      <c r="C2644" s="199"/>
      <c r="D2644" s="199"/>
      <c r="E2644" s="199"/>
      <c r="F2644" s="199"/>
    </row>
    <row r="2645" s="197" customFormat="true" ht="15.8" spans="1:6">
      <c r="A2645" s="199"/>
      <c r="B2645" s="216"/>
      <c r="C2645" s="199"/>
      <c r="D2645" s="199"/>
      <c r="E2645" s="199"/>
      <c r="F2645" s="199"/>
    </row>
    <row r="2646" s="197" customFormat="true" ht="15.8" spans="1:6">
      <c r="A2646" s="199"/>
      <c r="B2646" s="216"/>
      <c r="C2646" s="199"/>
      <c r="D2646" s="199"/>
      <c r="E2646" s="199"/>
      <c r="F2646" s="199"/>
    </row>
    <row r="2647" s="197" customFormat="true" ht="15.8" spans="1:6">
      <c r="A2647" s="199"/>
      <c r="B2647" s="216"/>
      <c r="C2647" s="199"/>
      <c r="D2647" s="199"/>
      <c r="E2647" s="199"/>
      <c r="F2647" s="199"/>
    </row>
    <row r="2648" s="197" customFormat="true" ht="15.8" spans="1:6">
      <c r="A2648" s="199"/>
      <c r="B2648" s="216"/>
      <c r="C2648" s="199"/>
      <c r="D2648" s="199"/>
      <c r="E2648" s="199"/>
      <c r="F2648" s="199"/>
    </row>
    <row r="2649" s="197" customFormat="true" ht="15.8" spans="1:6">
      <c r="A2649" s="199"/>
      <c r="B2649" s="216"/>
      <c r="C2649" s="199"/>
      <c r="D2649" s="199"/>
      <c r="E2649" s="199"/>
      <c r="F2649" s="199"/>
    </row>
    <row r="2650" s="197" customFormat="true" ht="15.8" spans="1:6">
      <c r="A2650" s="199"/>
      <c r="B2650" s="216"/>
      <c r="C2650" s="199"/>
      <c r="D2650" s="199"/>
      <c r="E2650" s="199"/>
      <c r="F2650" s="199"/>
    </row>
    <row r="2651" s="197" customFormat="true" ht="15.8" spans="1:6">
      <c r="A2651" s="199"/>
      <c r="B2651" s="216"/>
      <c r="C2651" s="199"/>
      <c r="D2651" s="199"/>
      <c r="E2651" s="199"/>
      <c r="F2651" s="199"/>
    </row>
    <row r="2652" s="197" customFormat="true" ht="15.8" spans="1:6">
      <c r="A2652" s="199"/>
      <c r="B2652" s="216"/>
      <c r="C2652" s="199"/>
      <c r="D2652" s="199"/>
      <c r="E2652" s="199"/>
      <c r="F2652" s="199"/>
    </row>
    <row r="2653" s="197" customFormat="true" ht="15.8" spans="1:6">
      <c r="A2653" s="199"/>
      <c r="B2653" s="216"/>
      <c r="C2653" s="199"/>
      <c r="D2653" s="199"/>
      <c r="E2653" s="199"/>
      <c r="F2653" s="199"/>
    </row>
    <row r="2654" s="197" customFormat="true" ht="15.8" spans="1:6">
      <c r="A2654" s="199"/>
      <c r="B2654" s="216"/>
      <c r="C2654" s="199"/>
      <c r="D2654" s="199"/>
      <c r="E2654" s="199"/>
      <c r="F2654" s="199"/>
    </row>
    <row r="2655" s="197" customFormat="true" ht="15.8" spans="1:6">
      <c r="A2655" s="199"/>
      <c r="B2655" s="216"/>
      <c r="C2655" s="199"/>
      <c r="D2655" s="199"/>
      <c r="E2655" s="199"/>
      <c r="F2655" s="199"/>
    </row>
    <row r="2656" s="197" customFormat="true" ht="15.8" spans="1:6">
      <c r="A2656" s="199"/>
      <c r="B2656" s="216"/>
      <c r="C2656" s="199"/>
      <c r="D2656" s="199"/>
      <c r="E2656" s="199"/>
      <c r="F2656" s="199"/>
    </row>
    <row r="2657" s="197" customFormat="true" ht="15.8" spans="1:6">
      <c r="A2657" s="199"/>
      <c r="B2657" s="216"/>
      <c r="C2657" s="199"/>
      <c r="D2657" s="199"/>
      <c r="E2657" s="199"/>
      <c r="F2657" s="199"/>
    </row>
    <row r="2658" s="197" customFormat="true" ht="15.8" spans="1:6">
      <c r="A2658" s="199"/>
      <c r="B2658" s="216"/>
      <c r="C2658" s="199"/>
      <c r="D2658" s="199"/>
      <c r="E2658" s="199"/>
      <c r="F2658" s="199"/>
    </row>
    <row r="2659" s="197" customFormat="true" ht="15.8" spans="1:6">
      <c r="A2659" s="199"/>
      <c r="B2659" s="216"/>
      <c r="C2659" s="199"/>
      <c r="D2659" s="199"/>
      <c r="E2659" s="199"/>
      <c r="F2659" s="199"/>
    </row>
    <row r="2660" s="197" customFormat="true" ht="15.8" spans="1:6">
      <c r="A2660" s="199"/>
      <c r="B2660" s="216"/>
      <c r="C2660" s="199"/>
      <c r="D2660" s="199"/>
      <c r="E2660" s="199"/>
      <c r="F2660" s="199"/>
    </row>
    <row r="2661" s="197" customFormat="true" ht="15.8" spans="1:6">
      <c r="A2661" s="199"/>
      <c r="B2661" s="216"/>
      <c r="C2661" s="199"/>
      <c r="D2661" s="199"/>
      <c r="E2661" s="199"/>
      <c r="F2661" s="199"/>
    </row>
    <row r="2662" s="197" customFormat="true" ht="15.8" spans="1:6">
      <c r="A2662" s="199"/>
      <c r="B2662" s="216"/>
      <c r="C2662" s="199"/>
      <c r="D2662" s="199"/>
      <c r="E2662" s="199"/>
      <c r="F2662" s="199"/>
    </row>
    <row r="2663" s="197" customFormat="true" ht="15.8" spans="1:6">
      <c r="A2663" s="199"/>
      <c r="B2663" s="216"/>
      <c r="C2663" s="199"/>
      <c r="D2663" s="199"/>
      <c r="E2663" s="199"/>
      <c r="F2663" s="199"/>
    </row>
    <row r="2664" s="197" customFormat="true" ht="15.8" spans="1:6">
      <c r="A2664" s="199"/>
      <c r="B2664" s="216"/>
      <c r="C2664" s="199"/>
      <c r="D2664" s="199"/>
      <c r="E2664" s="199"/>
      <c r="F2664" s="199"/>
    </row>
    <row r="2665" s="197" customFormat="true" ht="15.8" spans="1:6">
      <c r="A2665" s="199"/>
      <c r="B2665" s="216"/>
      <c r="C2665" s="199"/>
      <c r="D2665" s="199"/>
      <c r="E2665" s="199"/>
      <c r="F2665" s="199"/>
    </row>
    <row r="2666" s="197" customFormat="true" ht="15.8" spans="1:6">
      <c r="A2666" s="199"/>
      <c r="B2666" s="216"/>
      <c r="C2666" s="199"/>
      <c r="D2666" s="199"/>
      <c r="E2666" s="199"/>
      <c r="F2666" s="199"/>
    </row>
    <row r="2667" s="197" customFormat="true" ht="15.8" spans="1:6">
      <c r="A2667" s="199"/>
      <c r="B2667" s="216"/>
      <c r="C2667" s="199"/>
      <c r="D2667" s="199"/>
      <c r="E2667" s="199"/>
      <c r="F2667" s="199"/>
    </row>
    <row r="2668" s="197" customFormat="true" ht="15.8" spans="1:6">
      <c r="A2668" s="199"/>
      <c r="B2668" s="216"/>
      <c r="C2668" s="199"/>
      <c r="D2668" s="199"/>
      <c r="E2668" s="199"/>
      <c r="F2668" s="199"/>
    </row>
    <row r="2669" s="197" customFormat="true" ht="15.8" spans="1:6">
      <c r="A2669" s="199"/>
      <c r="B2669" s="216"/>
      <c r="C2669" s="199"/>
      <c r="D2669" s="199"/>
      <c r="E2669" s="199"/>
      <c r="F2669" s="199"/>
    </row>
    <row r="2670" s="197" customFormat="true" ht="15.8" spans="1:6">
      <c r="A2670" s="199"/>
      <c r="B2670" s="216"/>
      <c r="C2670" s="199"/>
      <c r="D2670" s="199"/>
      <c r="E2670" s="199"/>
      <c r="F2670" s="199"/>
    </row>
    <row r="2671" s="197" customFormat="true" ht="15.8" spans="1:6">
      <c r="A2671" s="199"/>
      <c r="B2671" s="216"/>
      <c r="C2671" s="199"/>
      <c r="D2671" s="199"/>
      <c r="E2671" s="199"/>
      <c r="F2671" s="199"/>
    </row>
    <row r="2672" s="197" customFormat="true" ht="15.8" spans="1:6">
      <c r="A2672" s="199"/>
      <c r="B2672" s="216"/>
      <c r="C2672" s="199"/>
      <c r="D2672" s="199"/>
      <c r="E2672" s="199"/>
      <c r="F2672" s="199"/>
    </row>
    <row r="2673" s="197" customFormat="true" ht="15.8" spans="1:6">
      <c r="A2673" s="199"/>
      <c r="B2673" s="216"/>
      <c r="C2673" s="199"/>
      <c r="D2673" s="199"/>
      <c r="E2673" s="199"/>
      <c r="F2673" s="199"/>
    </row>
    <row r="2674" s="197" customFormat="true" ht="15.8" spans="1:6">
      <c r="A2674" s="199"/>
      <c r="B2674" s="216"/>
      <c r="C2674" s="199"/>
      <c r="D2674" s="199"/>
      <c r="E2674" s="199"/>
      <c r="F2674" s="199"/>
    </row>
    <row r="2675" s="197" customFormat="true" ht="15.8" spans="1:6">
      <c r="A2675" s="199"/>
      <c r="B2675" s="216"/>
      <c r="C2675" s="199"/>
      <c r="D2675" s="199"/>
      <c r="E2675" s="199"/>
      <c r="F2675" s="199"/>
    </row>
    <row r="2676" s="197" customFormat="true" ht="15.8" spans="1:6">
      <c r="A2676" s="199"/>
      <c r="B2676" s="216"/>
      <c r="C2676" s="199"/>
      <c r="D2676" s="199"/>
      <c r="E2676" s="199"/>
      <c r="F2676" s="199"/>
    </row>
    <row r="2677" s="197" customFormat="true" ht="15.8" spans="1:6">
      <c r="A2677" s="199"/>
      <c r="B2677" s="216"/>
      <c r="C2677" s="199"/>
      <c r="D2677" s="199"/>
      <c r="E2677" s="199"/>
      <c r="F2677" s="199"/>
    </row>
    <row r="2678" s="197" customFormat="true" ht="15.8" spans="1:6">
      <c r="A2678" s="199"/>
      <c r="B2678" s="216"/>
      <c r="C2678" s="199"/>
      <c r="D2678" s="199"/>
      <c r="E2678" s="199"/>
      <c r="F2678" s="199"/>
    </row>
    <row r="2679" s="197" customFormat="true" ht="15.8" spans="1:6">
      <c r="A2679" s="199"/>
      <c r="B2679" s="216"/>
      <c r="C2679" s="199"/>
      <c r="D2679" s="199"/>
      <c r="E2679" s="199"/>
      <c r="F2679" s="199"/>
    </row>
    <row r="2680" s="197" customFormat="true" ht="15.8" spans="1:6">
      <c r="A2680" s="199"/>
      <c r="B2680" s="216"/>
      <c r="C2680" s="199"/>
      <c r="D2680" s="199"/>
      <c r="E2680" s="199"/>
      <c r="F2680" s="199"/>
    </row>
    <row r="2681" s="197" customFormat="true" ht="15.8" spans="1:6">
      <c r="A2681" s="199"/>
      <c r="B2681" s="216"/>
      <c r="C2681" s="199"/>
      <c r="D2681" s="199"/>
      <c r="E2681" s="199"/>
      <c r="F2681" s="199"/>
    </row>
    <row r="2682" s="197" customFormat="true" ht="15.8" spans="1:6">
      <c r="A2682" s="199"/>
      <c r="B2682" s="216"/>
      <c r="C2682" s="199"/>
      <c r="D2682" s="199"/>
      <c r="E2682" s="199"/>
      <c r="F2682" s="199"/>
    </row>
    <row r="2683" s="197" customFormat="true" ht="15.8" spans="1:6">
      <c r="A2683" s="199"/>
      <c r="B2683" s="216"/>
      <c r="C2683" s="199"/>
      <c r="D2683" s="199"/>
      <c r="E2683" s="199"/>
      <c r="F2683" s="199"/>
    </row>
    <row r="2684" s="197" customFormat="true" ht="15.8" spans="1:6">
      <c r="A2684" s="199"/>
      <c r="B2684" s="216"/>
      <c r="C2684" s="199"/>
      <c r="D2684" s="199"/>
      <c r="E2684" s="199"/>
      <c r="F2684" s="199"/>
    </row>
    <row r="2685" s="197" customFormat="true" ht="15.8" spans="1:6">
      <c r="A2685" s="199"/>
      <c r="B2685" s="216"/>
      <c r="C2685" s="199"/>
      <c r="D2685" s="199"/>
      <c r="E2685" s="199"/>
      <c r="F2685" s="199"/>
    </row>
    <row r="2686" s="197" customFormat="true" ht="15.8" spans="1:6">
      <c r="A2686" s="199"/>
      <c r="B2686" s="216"/>
      <c r="C2686" s="199"/>
      <c r="D2686" s="199"/>
      <c r="E2686" s="199"/>
      <c r="F2686" s="199"/>
    </row>
    <row r="2687" s="197" customFormat="true" ht="15.8" spans="1:6">
      <c r="A2687" s="199"/>
      <c r="B2687" s="216"/>
      <c r="C2687" s="199"/>
      <c r="D2687" s="199"/>
      <c r="E2687" s="199"/>
      <c r="F2687" s="199"/>
    </row>
    <row r="2688" s="197" customFormat="true" ht="15.8" spans="1:6">
      <c r="A2688" s="199"/>
      <c r="B2688" s="216"/>
      <c r="C2688" s="199"/>
      <c r="D2688" s="199"/>
      <c r="E2688" s="199"/>
      <c r="F2688" s="199"/>
    </row>
    <row r="2689" s="197" customFormat="true" ht="15.8" spans="1:6">
      <c r="A2689" s="199"/>
      <c r="B2689" s="216"/>
      <c r="C2689" s="199"/>
      <c r="D2689" s="199"/>
      <c r="E2689" s="199"/>
      <c r="F2689" s="199"/>
    </row>
    <row r="2690" s="197" customFormat="true" ht="15.8" spans="1:6">
      <c r="A2690" s="199"/>
      <c r="B2690" s="216"/>
      <c r="C2690" s="199"/>
      <c r="D2690" s="199"/>
      <c r="E2690" s="199"/>
      <c r="F2690" s="199"/>
    </row>
    <row r="2691" s="197" customFormat="true" ht="15.8" spans="1:6">
      <c r="A2691" s="199"/>
      <c r="B2691" s="216"/>
      <c r="C2691" s="199"/>
      <c r="D2691" s="199"/>
      <c r="E2691" s="199"/>
      <c r="F2691" s="199"/>
    </row>
    <row r="2692" s="197" customFormat="true" ht="15.8" spans="1:6">
      <c r="A2692" s="199"/>
      <c r="B2692" s="216"/>
      <c r="C2692" s="199"/>
      <c r="D2692" s="199"/>
      <c r="E2692" s="199"/>
      <c r="F2692" s="199"/>
    </row>
    <row r="2693" s="197" customFormat="true" ht="15.8" spans="1:6">
      <c r="A2693" s="199"/>
      <c r="B2693" s="216"/>
      <c r="C2693" s="199"/>
      <c r="D2693" s="199"/>
      <c r="E2693" s="199"/>
      <c r="F2693" s="199"/>
    </row>
    <row r="2694" s="197" customFormat="true" ht="15.8" spans="1:6">
      <c r="A2694" s="199"/>
      <c r="B2694" s="216"/>
      <c r="C2694" s="199"/>
      <c r="D2694" s="199"/>
      <c r="E2694" s="199"/>
      <c r="F2694" s="199"/>
    </row>
    <row r="2695" s="197" customFormat="true" ht="15.8" spans="1:6">
      <c r="A2695" s="199"/>
      <c r="B2695" s="216"/>
      <c r="C2695" s="199"/>
      <c r="D2695" s="199"/>
      <c r="E2695" s="199"/>
      <c r="F2695" s="199"/>
    </row>
    <row r="2696" s="197" customFormat="true" ht="15.8" spans="1:6">
      <c r="A2696" s="199"/>
      <c r="B2696" s="216"/>
      <c r="C2696" s="199"/>
      <c r="D2696" s="199"/>
      <c r="E2696" s="199"/>
      <c r="F2696" s="199"/>
    </row>
    <row r="2697" s="197" customFormat="true" ht="15.8" spans="1:6">
      <c r="A2697" s="199"/>
      <c r="B2697" s="216"/>
      <c r="C2697" s="199"/>
      <c r="D2697" s="199"/>
      <c r="E2697" s="199"/>
      <c r="F2697" s="199"/>
    </row>
    <row r="2698" s="197" customFormat="true" ht="15.8" spans="1:6">
      <c r="A2698" s="199"/>
      <c r="B2698" s="216"/>
      <c r="C2698" s="199"/>
      <c r="D2698" s="199"/>
      <c r="E2698" s="199"/>
      <c r="F2698" s="199"/>
    </row>
    <row r="2699" s="197" customFormat="true" ht="15.8" spans="1:6">
      <c r="A2699" s="199"/>
      <c r="B2699" s="216"/>
      <c r="C2699" s="199"/>
      <c r="D2699" s="199"/>
      <c r="E2699" s="199"/>
      <c r="F2699" s="199"/>
    </row>
    <row r="2700" s="197" customFormat="true" ht="15.8" spans="1:6">
      <c r="A2700" s="199"/>
      <c r="B2700" s="216"/>
      <c r="C2700" s="199"/>
      <c r="D2700" s="199"/>
      <c r="E2700" s="199"/>
      <c r="F2700" s="199"/>
    </row>
    <row r="2701" s="197" customFormat="true" ht="15.8" spans="1:6">
      <c r="A2701" s="199"/>
      <c r="B2701" s="216"/>
      <c r="C2701" s="199"/>
      <c r="D2701" s="199"/>
      <c r="E2701" s="199"/>
      <c r="F2701" s="199"/>
    </row>
    <row r="2702" s="197" customFormat="true" ht="15.8" spans="1:6">
      <c r="A2702" s="199"/>
      <c r="B2702" s="216"/>
      <c r="C2702" s="199"/>
      <c r="D2702" s="199"/>
      <c r="E2702" s="199"/>
      <c r="F2702" s="199"/>
    </row>
    <row r="2703" s="197" customFormat="true" ht="15.8" spans="1:6">
      <c r="A2703" s="199"/>
      <c r="B2703" s="216"/>
      <c r="C2703" s="199"/>
      <c r="D2703" s="199"/>
      <c r="E2703" s="199"/>
      <c r="F2703" s="199"/>
    </row>
    <row r="2704" s="197" customFormat="true" ht="15.8" spans="1:6">
      <c r="A2704" s="199"/>
      <c r="B2704" s="216"/>
      <c r="C2704" s="199"/>
      <c r="D2704" s="199"/>
      <c r="E2704" s="199"/>
      <c r="F2704" s="199"/>
    </row>
    <row r="2705" s="197" customFormat="true" ht="15.8" spans="1:6">
      <c r="A2705" s="199"/>
      <c r="B2705" s="216"/>
      <c r="C2705" s="199"/>
      <c r="D2705" s="199"/>
      <c r="E2705" s="199"/>
      <c r="F2705" s="199"/>
    </row>
    <row r="2706" s="197" customFormat="true" ht="15.8" spans="1:6">
      <c r="A2706" s="199"/>
      <c r="B2706" s="216"/>
      <c r="C2706" s="199"/>
      <c r="D2706" s="199"/>
      <c r="E2706" s="199"/>
      <c r="F2706" s="199"/>
    </row>
    <row r="2707" s="197" customFormat="true" ht="15.8" spans="1:6">
      <c r="A2707" s="199"/>
      <c r="B2707" s="216"/>
      <c r="C2707" s="199"/>
      <c r="D2707" s="199"/>
      <c r="E2707" s="199"/>
      <c r="F2707" s="199"/>
    </row>
    <row r="2708" s="197" customFormat="true" ht="15.8" spans="1:6">
      <c r="A2708" s="199"/>
      <c r="B2708" s="216"/>
      <c r="C2708" s="199"/>
      <c r="D2708" s="199"/>
      <c r="E2708" s="199"/>
      <c r="F2708" s="199"/>
    </row>
    <row r="2709" s="197" customFormat="true" ht="15.8" spans="1:6">
      <c r="A2709" s="199"/>
      <c r="B2709" s="216"/>
      <c r="C2709" s="199"/>
      <c r="D2709" s="199"/>
      <c r="E2709" s="199"/>
      <c r="F2709" s="199"/>
    </row>
    <row r="2710" s="197" customFormat="true" ht="15.8" spans="1:6">
      <c r="A2710" s="199"/>
      <c r="B2710" s="216"/>
      <c r="C2710" s="199"/>
      <c r="D2710" s="199"/>
      <c r="E2710" s="199"/>
      <c r="F2710" s="199"/>
    </row>
    <row r="2711" s="197" customFormat="true" ht="15.8" spans="1:6">
      <c r="A2711" s="199"/>
      <c r="B2711" s="216"/>
      <c r="C2711" s="199"/>
      <c r="D2711" s="199"/>
      <c r="E2711" s="199"/>
      <c r="F2711" s="199"/>
    </row>
    <row r="2712" s="197" customFormat="true" ht="15.8" spans="1:6">
      <c r="A2712" s="199"/>
      <c r="B2712" s="216"/>
      <c r="C2712" s="199"/>
      <c r="D2712" s="199"/>
      <c r="E2712" s="199"/>
      <c r="F2712" s="199"/>
    </row>
    <row r="2713" s="197" customFormat="true" ht="15.8" spans="1:6">
      <c r="A2713" s="199"/>
      <c r="B2713" s="216"/>
      <c r="C2713" s="199"/>
      <c r="D2713" s="199"/>
      <c r="E2713" s="199"/>
      <c r="F2713" s="199"/>
    </row>
    <row r="2714" s="197" customFormat="true" ht="15.8" spans="1:6">
      <c r="A2714" s="199"/>
      <c r="B2714" s="216"/>
      <c r="C2714" s="199"/>
      <c r="D2714" s="199"/>
      <c r="E2714" s="199"/>
      <c r="F2714" s="199"/>
    </row>
    <row r="2715" s="197" customFormat="true" ht="15.8" spans="1:6">
      <c r="A2715" s="199"/>
      <c r="B2715" s="216"/>
      <c r="C2715" s="199"/>
      <c r="D2715" s="199"/>
      <c r="E2715" s="199"/>
      <c r="F2715" s="199"/>
    </row>
    <row r="2716" s="197" customFormat="true" ht="15.8" spans="1:6">
      <c r="A2716" s="199"/>
      <c r="B2716" s="216"/>
      <c r="C2716" s="199"/>
      <c r="D2716" s="199"/>
      <c r="E2716" s="199"/>
      <c r="F2716" s="199"/>
    </row>
    <row r="2717" s="197" customFormat="true" ht="15.8" spans="1:6">
      <c r="A2717" s="199"/>
      <c r="B2717" s="216"/>
      <c r="C2717" s="199"/>
      <c r="D2717" s="199"/>
      <c r="E2717" s="199"/>
      <c r="F2717" s="199"/>
    </row>
    <row r="2718" s="197" customFormat="true" ht="15.8" spans="1:6">
      <c r="A2718" s="199"/>
      <c r="B2718" s="216"/>
      <c r="C2718" s="199"/>
      <c r="D2718" s="199"/>
      <c r="E2718" s="199"/>
      <c r="F2718" s="199"/>
    </row>
    <row r="2719" s="197" customFormat="true" ht="15.8" spans="1:6">
      <c r="A2719" s="199"/>
      <c r="B2719" s="216"/>
      <c r="C2719" s="199"/>
      <c r="D2719" s="199"/>
      <c r="E2719" s="199"/>
      <c r="F2719" s="199"/>
    </row>
    <row r="2720" s="197" customFormat="true" ht="15.8" spans="1:6">
      <c r="A2720" s="199"/>
      <c r="B2720" s="216"/>
      <c r="C2720" s="199"/>
      <c r="D2720" s="199"/>
      <c r="E2720" s="199"/>
      <c r="F2720" s="199"/>
    </row>
    <row r="2721" s="197" customFormat="true" ht="15.8" spans="1:6">
      <c r="A2721" s="199"/>
      <c r="B2721" s="216"/>
      <c r="C2721" s="199"/>
      <c r="D2721" s="199"/>
      <c r="E2721" s="199"/>
      <c r="F2721" s="199"/>
    </row>
    <row r="2722" s="197" customFormat="true" ht="15.8" spans="1:6">
      <c r="A2722" s="199"/>
      <c r="B2722" s="216"/>
      <c r="C2722" s="199"/>
      <c r="D2722" s="199"/>
      <c r="E2722" s="199"/>
      <c r="F2722" s="199"/>
    </row>
    <row r="2723" s="197" customFormat="true" ht="15.8" spans="1:6">
      <c r="A2723" s="199"/>
      <c r="B2723" s="216"/>
      <c r="C2723" s="199"/>
      <c r="D2723" s="199"/>
      <c r="E2723" s="199"/>
      <c r="F2723" s="199"/>
    </row>
    <row r="2724" s="197" customFormat="true" ht="15.8" spans="1:6">
      <c r="A2724" s="199"/>
      <c r="B2724" s="216"/>
      <c r="C2724" s="199"/>
      <c r="D2724" s="199"/>
      <c r="E2724" s="199"/>
      <c r="F2724" s="199"/>
    </row>
    <row r="2725" s="197" customFormat="true" ht="15.8" spans="1:6">
      <c r="A2725" s="199"/>
      <c r="B2725" s="216"/>
      <c r="C2725" s="199"/>
      <c r="D2725" s="199"/>
      <c r="E2725" s="199"/>
      <c r="F2725" s="199"/>
    </row>
    <row r="2726" s="197" customFormat="true" ht="15.8" spans="1:6">
      <c r="A2726" s="199"/>
      <c r="B2726" s="216"/>
      <c r="C2726" s="199"/>
      <c r="D2726" s="199"/>
      <c r="E2726" s="199"/>
      <c r="F2726" s="199"/>
    </row>
    <row r="2727" s="197" customFormat="true" ht="15.8" spans="1:6">
      <c r="A2727" s="199"/>
      <c r="B2727" s="216"/>
      <c r="C2727" s="199"/>
      <c r="D2727" s="199"/>
      <c r="E2727" s="199"/>
      <c r="F2727" s="199"/>
    </row>
    <row r="2728" s="197" customFormat="true" ht="15.8" spans="1:6">
      <c r="A2728" s="199"/>
      <c r="B2728" s="216"/>
      <c r="C2728" s="199"/>
      <c r="D2728" s="199"/>
      <c r="E2728" s="199"/>
      <c r="F2728" s="199"/>
    </row>
    <row r="2729" s="197" customFormat="true" ht="15.8" spans="1:6">
      <c r="A2729" s="199"/>
      <c r="B2729" s="216"/>
      <c r="C2729" s="199"/>
      <c r="D2729" s="199"/>
      <c r="E2729" s="199"/>
      <c r="F2729" s="199"/>
    </row>
    <row r="2730" s="197" customFormat="true" ht="15.8" spans="1:6">
      <c r="A2730" s="199"/>
      <c r="B2730" s="216"/>
      <c r="C2730" s="199"/>
      <c r="D2730" s="199"/>
      <c r="E2730" s="199"/>
      <c r="F2730" s="199"/>
    </row>
    <row r="2731" s="197" customFormat="true" ht="15.8" spans="1:6">
      <c r="A2731" s="199"/>
      <c r="B2731" s="216"/>
      <c r="C2731" s="199"/>
      <c r="D2731" s="199"/>
      <c r="E2731" s="199"/>
      <c r="F2731" s="199"/>
    </row>
    <row r="2732" s="197" customFormat="true" ht="15.8" spans="1:6">
      <c r="A2732" s="199"/>
      <c r="B2732" s="216"/>
      <c r="C2732" s="199"/>
      <c r="D2732" s="199"/>
      <c r="E2732" s="199"/>
      <c r="F2732" s="199"/>
    </row>
    <row r="2733" s="197" customFormat="true" ht="15.8" spans="1:6">
      <c r="A2733" s="199"/>
      <c r="B2733" s="216"/>
      <c r="C2733" s="199"/>
      <c r="D2733" s="199"/>
      <c r="E2733" s="199"/>
      <c r="F2733" s="199"/>
    </row>
    <row r="2734" s="197" customFormat="true" ht="15.8" spans="1:6">
      <c r="A2734" s="199"/>
      <c r="B2734" s="216"/>
      <c r="C2734" s="199"/>
      <c r="D2734" s="199"/>
      <c r="E2734" s="199"/>
      <c r="F2734" s="199"/>
    </row>
    <row r="2735" s="197" customFormat="true" ht="15.8" spans="1:6">
      <c r="A2735" s="199"/>
      <c r="B2735" s="216"/>
      <c r="C2735" s="199"/>
      <c r="D2735" s="199"/>
      <c r="E2735" s="199"/>
      <c r="F2735" s="199"/>
    </row>
    <row r="2736" s="197" customFormat="true" ht="15.8" spans="1:6">
      <c r="A2736" s="199"/>
      <c r="B2736" s="216"/>
      <c r="C2736" s="199"/>
      <c r="D2736" s="199"/>
      <c r="E2736" s="199"/>
      <c r="F2736" s="199"/>
    </row>
    <row r="2737" s="197" customFormat="true" ht="15.8" spans="1:6">
      <c r="A2737" s="199"/>
      <c r="B2737" s="216"/>
      <c r="C2737" s="199"/>
      <c r="D2737" s="199"/>
      <c r="E2737" s="199"/>
      <c r="F2737" s="199"/>
    </row>
    <row r="2738" s="197" customFormat="true" ht="15.8" spans="1:6">
      <c r="A2738" s="199"/>
      <c r="B2738" s="216"/>
      <c r="C2738" s="199"/>
      <c r="D2738" s="199"/>
      <c r="E2738" s="199"/>
      <c r="F2738" s="199"/>
    </row>
    <row r="2739" s="197" customFormat="true" ht="15.8" spans="1:6">
      <c r="A2739" s="199"/>
      <c r="B2739" s="216"/>
      <c r="C2739" s="199"/>
      <c r="D2739" s="199"/>
      <c r="E2739" s="199"/>
      <c r="F2739" s="199"/>
    </row>
    <row r="2740" s="197" customFormat="true" ht="15.8" spans="1:6">
      <c r="A2740" s="199"/>
      <c r="B2740" s="216"/>
      <c r="C2740" s="199"/>
      <c r="D2740" s="199"/>
      <c r="E2740" s="199"/>
      <c r="F2740" s="199"/>
    </row>
    <row r="2741" s="197" customFormat="true" ht="15.8" spans="1:6">
      <c r="A2741" s="199"/>
      <c r="B2741" s="216"/>
      <c r="C2741" s="199"/>
      <c r="D2741" s="199"/>
      <c r="E2741" s="199"/>
      <c r="F2741" s="199"/>
    </row>
    <row r="2742" s="197" customFormat="true" ht="15.8" spans="1:6">
      <c r="A2742" s="199"/>
      <c r="B2742" s="216"/>
      <c r="C2742" s="199"/>
      <c r="D2742" s="199"/>
      <c r="E2742" s="199"/>
      <c r="F2742" s="199"/>
    </row>
    <row r="2743" s="197" customFormat="true" ht="15.8" spans="1:6">
      <c r="A2743" s="199"/>
      <c r="B2743" s="216"/>
      <c r="C2743" s="199"/>
      <c r="D2743" s="199"/>
      <c r="E2743" s="199"/>
      <c r="F2743" s="199"/>
    </row>
    <row r="2744" s="197" customFormat="true" ht="15.8" spans="1:6">
      <c r="A2744" s="199"/>
      <c r="B2744" s="216"/>
      <c r="C2744" s="199"/>
      <c r="D2744" s="199"/>
      <c r="E2744" s="199"/>
      <c r="F2744" s="199"/>
    </row>
    <row r="2745" s="197" customFormat="true" ht="15.8" spans="1:6">
      <c r="A2745" s="199"/>
      <c r="B2745" s="216"/>
      <c r="C2745" s="199"/>
      <c r="D2745" s="199"/>
      <c r="E2745" s="199"/>
      <c r="F2745" s="199"/>
    </row>
    <row r="2746" s="197" customFormat="true" ht="15.8" spans="1:6">
      <c r="A2746" s="199"/>
      <c r="B2746" s="216"/>
      <c r="C2746" s="199"/>
      <c r="D2746" s="199"/>
      <c r="E2746" s="199"/>
      <c r="F2746" s="199"/>
    </row>
    <row r="2747" s="197" customFormat="true" ht="15.8" spans="1:6">
      <c r="A2747" s="199"/>
      <c r="B2747" s="216"/>
      <c r="C2747" s="199"/>
      <c r="D2747" s="199"/>
      <c r="E2747" s="199"/>
      <c r="F2747" s="199"/>
    </row>
    <row r="2748" s="197" customFormat="true" ht="15.8" spans="1:6">
      <c r="A2748" s="199"/>
      <c r="B2748" s="216"/>
      <c r="C2748" s="199"/>
      <c r="D2748" s="199"/>
      <c r="E2748" s="199"/>
      <c r="F2748" s="199"/>
    </row>
    <row r="2749" s="197" customFormat="true" ht="15.8" spans="1:6">
      <c r="A2749" s="199"/>
      <c r="B2749" s="216"/>
      <c r="C2749" s="199"/>
      <c r="D2749" s="199"/>
      <c r="E2749" s="199"/>
      <c r="F2749" s="199"/>
    </row>
    <row r="2750" s="197" customFormat="true" ht="15.8" spans="1:6">
      <c r="A2750" s="199"/>
      <c r="B2750" s="216"/>
      <c r="C2750" s="199"/>
      <c r="D2750" s="199"/>
      <c r="E2750" s="199"/>
      <c r="F2750" s="199"/>
    </row>
    <row r="2751" s="197" customFormat="true" ht="15.8" spans="1:6">
      <c r="A2751" s="199"/>
      <c r="B2751" s="216"/>
      <c r="C2751" s="199"/>
      <c r="D2751" s="199"/>
      <c r="E2751" s="199"/>
      <c r="F2751" s="199"/>
    </row>
    <row r="2752" s="197" customFormat="true" ht="15.8" spans="1:6">
      <c r="A2752" s="199"/>
      <c r="B2752" s="216"/>
      <c r="C2752" s="199"/>
      <c r="D2752" s="199"/>
      <c r="E2752" s="199"/>
      <c r="F2752" s="199"/>
    </row>
    <row r="2753" s="197" customFormat="true" ht="15.8" spans="1:6">
      <c r="A2753" s="199"/>
      <c r="B2753" s="216"/>
      <c r="C2753" s="199"/>
      <c r="D2753" s="199"/>
      <c r="E2753" s="199"/>
      <c r="F2753" s="199"/>
    </row>
    <row r="2754" s="197" customFormat="true" ht="15.8" spans="1:6">
      <c r="A2754" s="199"/>
      <c r="B2754" s="216"/>
      <c r="C2754" s="199"/>
      <c r="D2754" s="199"/>
      <c r="E2754" s="199"/>
      <c r="F2754" s="199"/>
    </row>
    <row r="2755" s="197" customFormat="true" ht="15.8" spans="1:6">
      <c r="A2755" s="199"/>
      <c r="B2755" s="216"/>
      <c r="C2755" s="199"/>
      <c r="D2755" s="199"/>
      <c r="E2755" s="199"/>
      <c r="F2755" s="199"/>
    </row>
    <row r="2756" s="197" customFormat="true" ht="15.8" spans="1:6">
      <c r="A2756" s="199"/>
      <c r="B2756" s="216"/>
      <c r="C2756" s="199"/>
      <c r="D2756" s="199"/>
      <c r="E2756" s="199"/>
      <c r="F2756" s="199"/>
    </row>
    <row r="2757" s="197" customFormat="true" ht="15.8" spans="1:6">
      <c r="A2757" s="199"/>
      <c r="B2757" s="216"/>
      <c r="C2757" s="199"/>
      <c r="D2757" s="199"/>
      <c r="E2757" s="199"/>
      <c r="F2757" s="199"/>
    </row>
    <row r="2758" s="197" customFormat="true" ht="15.8" spans="1:6">
      <c r="A2758" s="199"/>
      <c r="B2758" s="216"/>
      <c r="C2758" s="199"/>
      <c r="D2758" s="199"/>
      <c r="E2758" s="199"/>
      <c r="F2758" s="199"/>
    </row>
    <row r="2759" s="197" customFormat="true" ht="15.8" spans="1:6">
      <c r="A2759" s="199"/>
      <c r="B2759" s="216"/>
      <c r="C2759" s="199"/>
      <c r="D2759" s="199"/>
      <c r="E2759" s="199"/>
      <c r="F2759" s="199"/>
    </row>
    <row r="2760" s="197" customFormat="true" ht="15.8" spans="1:6">
      <c r="A2760" s="199"/>
      <c r="B2760" s="216"/>
      <c r="C2760" s="199"/>
      <c r="D2760" s="199"/>
      <c r="E2760" s="199"/>
      <c r="F2760" s="199"/>
    </row>
    <row r="2761" s="197" customFormat="true" ht="15.8" spans="1:6">
      <c r="A2761" s="199"/>
      <c r="B2761" s="216"/>
      <c r="C2761" s="199"/>
      <c r="D2761" s="199"/>
      <c r="E2761" s="199"/>
      <c r="F2761" s="199"/>
    </row>
    <row r="2762" s="197" customFormat="true" ht="15.8" spans="1:6">
      <c r="A2762" s="199"/>
      <c r="B2762" s="216"/>
      <c r="C2762" s="199"/>
      <c r="D2762" s="199"/>
      <c r="E2762" s="199"/>
      <c r="F2762" s="199"/>
    </row>
    <row r="2763" s="197" customFormat="true" ht="15.8" spans="1:6">
      <c r="A2763" s="199"/>
      <c r="B2763" s="216"/>
      <c r="C2763" s="199"/>
      <c r="D2763" s="199"/>
      <c r="E2763" s="199"/>
      <c r="F2763" s="199"/>
    </row>
    <row r="2764" s="197" customFormat="true" ht="15.8" spans="1:6">
      <c r="A2764" s="199"/>
      <c r="B2764" s="216"/>
      <c r="C2764" s="199"/>
      <c r="D2764" s="199"/>
      <c r="E2764" s="199"/>
      <c r="F2764" s="199"/>
    </row>
    <row r="2765" s="197" customFormat="true" ht="15.8" spans="1:6">
      <c r="A2765" s="199"/>
      <c r="B2765" s="216"/>
      <c r="C2765" s="199"/>
      <c r="D2765" s="199"/>
      <c r="E2765" s="199"/>
      <c r="F2765" s="199"/>
    </row>
    <row r="2766" s="197" customFormat="true" ht="15.8" spans="1:6">
      <c r="A2766" s="199"/>
      <c r="B2766" s="216"/>
      <c r="C2766" s="199"/>
      <c r="D2766" s="199"/>
      <c r="E2766" s="199"/>
      <c r="F2766" s="199"/>
    </row>
    <row r="2767" s="197" customFormat="true" ht="15.8" spans="1:6">
      <c r="A2767" s="199"/>
      <c r="B2767" s="216"/>
      <c r="C2767" s="199"/>
      <c r="D2767" s="199"/>
      <c r="E2767" s="199"/>
      <c r="F2767" s="199"/>
    </row>
    <row r="2768" s="197" customFormat="true" ht="15.8" spans="1:6">
      <c r="A2768" s="199"/>
      <c r="B2768" s="216"/>
      <c r="C2768" s="199"/>
      <c r="D2768" s="199"/>
      <c r="E2768" s="199"/>
      <c r="F2768" s="199"/>
    </row>
    <row r="2769" s="197" customFormat="true" ht="15.8" spans="1:6">
      <c r="A2769" s="199"/>
      <c r="B2769" s="216"/>
      <c r="C2769" s="199"/>
      <c r="D2769" s="199"/>
      <c r="E2769" s="199"/>
      <c r="F2769" s="199"/>
    </row>
    <row r="2770" s="197" customFormat="true" ht="15.8" spans="1:6">
      <c r="A2770" s="199"/>
      <c r="B2770" s="216"/>
      <c r="C2770" s="199"/>
      <c r="D2770" s="199"/>
      <c r="E2770" s="199"/>
      <c r="F2770" s="199"/>
    </row>
    <row r="2771" s="197" customFormat="true" ht="15.8" spans="1:6">
      <c r="A2771" s="199"/>
      <c r="B2771" s="216"/>
      <c r="C2771" s="199"/>
      <c r="D2771" s="199"/>
      <c r="E2771" s="199"/>
      <c r="F2771" s="199"/>
    </row>
    <row r="2772" s="197" customFormat="true" ht="15.8" spans="1:6">
      <c r="A2772" s="199"/>
      <c r="B2772" s="216"/>
      <c r="C2772" s="199"/>
      <c r="D2772" s="199"/>
      <c r="E2772" s="199"/>
      <c r="F2772" s="199"/>
    </row>
    <row r="2773" s="197" customFormat="true" ht="15.8" spans="1:6">
      <c r="A2773" s="199"/>
      <c r="B2773" s="216"/>
      <c r="C2773" s="199"/>
      <c r="D2773" s="199"/>
      <c r="E2773" s="199"/>
      <c r="F2773" s="199"/>
    </row>
    <row r="2774" s="197" customFormat="true" ht="15.8" spans="1:6">
      <c r="A2774" s="199"/>
      <c r="B2774" s="216"/>
      <c r="C2774" s="199"/>
      <c r="D2774" s="199"/>
      <c r="E2774" s="199"/>
      <c r="F2774" s="199"/>
    </row>
    <row r="2775" s="197" customFormat="true" ht="15.8" spans="1:6">
      <c r="A2775" s="199"/>
      <c r="B2775" s="216"/>
      <c r="C2775" s="199"/>
      <c r="D2775" s="199"/>
      <c r="E2775" s="199"/>
      <c r="F2775" s="199"/>
    </row>
    <row r="2776" s="197" customFormat="true" ht="15.8" spans="1:6">
      <c r="A2776" s="199"/>
      <c r="B2776" s="216"/>
      <c r="C2776" s="199"/>
      <c r="D2776" s="199"/>
      <c r="E2776" s="199"/>
      <c r="F2776" s="199"/>
    </row>
    <row r="2777" s="197" customFormat="true" ht="15.8" spans="1:6">
      <c r="A2777" s="199"/>
      <c r="B2777" s="216"/>
      <c r="C2777" s="199"/>
      <c r="D2777" s="199"/>
      <c r="E2777" s="199"/>
      <c r="F2777" s="199"/>
    </row>
    <row r="2778" s="197" customFormat="true" ht="15.8" spans="1:6">
      <c r="A2778" s="199"/>
      <c r="B2778" s="216"/>
      <c r="C2778" s="199"/>
      <c r="D2778" s="199"/>
      <c r="E2778" s="199"/>
      <c r="F2778" s="199"/>
    </row>
    <row r="2779" s="197" customFormat="true" ht="15.8" spans="1:6">
      <c r="A2779" s="199"/>
      <c r="B2779" s="216"/>
      <c r="C2779" s="199"/>
      <c r="D2779" s="199"/>
      <c r="E2779" s="199"/>
      <c r="F2779" s="199"/>
    </row>
    <row r="2780" s="197" customFormat="true" ht="15.8" spans="1:6">
      <c r="A2780" s="199"/>
      <c r="B2780" s="216"/>
      <c r="C2780" s="199"/>
      <c r="D2780" s="199"/>
      <c r="E2780" s="199"/>
      <c r="F2780" s="199"/>
    </row>
    <row r="2781" s="197" customFormat="true" ht="15.8" spans="1:6">
      <c r="A2781" s="199"/>
      <c r="B2781" s="216"/>
      <c r="C2781" s="199"/>
      <c r="D2781" s="199"/>
      <c r="E2781" s="199"/>
      <c r="F2781" s="199"/>
    </row>
    <row r="2782" s="197" customFormat="true" ht="15.8" spans="1:6">
      <c r="A2782" s="199"/>
      <c r="B2782" s="216"/>
      <c r="C2782" s="199"/>
      <c r="D2782" s="199"/>
      <c r="E2782" s="199"/>
      <c r="F2782" s="199"/>
    </row>
    <row r="2783" s="197" customFormat="true" ht="15.8" spans="1:6">
      <c r="A2783" s="199"/>
      <c r="B2783" s="216"/>
      <c r="C2783" s="199"/>
      <c r="D2783" s="199"/>
      <c r="E2783" s="199"/>
      <c r="F2783" s="199"/>
    </row>
    <row r="2784" s="197" customFormat="true" ht="15.8" spans="1:6">
      <c r="A2784" s="199"/>
      <c r="B2784" s="216"/>
      <c r="C2784" s="199"/>
      <c r="D2784" s="199"/>
      <c r="E2784" s="199"/>
      <c r="F2784" s="199"/>
    </row>
    <row r="2785" s="197" customFormat="true" ht="15.8" spans="1:6">
      <c r="A2785" s="199"/>
      <c r="B2785" s="216"/>
      <c r="C2785" s="199"/>
      <c r="D2785" s="199"/>
      <c r="E2785" s="199"/>
      <c r="F2785" s="199"/>
    </row>
    <row r="2786" s="197" customFormat="true" ht="15.8" spans="1:6">
      <c r="A2786" s="199"/>
      <c r="B2786" s="216"/>
      <c r="C2786" s="199"/>
      <c r="D2786" s="199"/>
      <c r="E2786" s="199"/>
      <c r="F2786" s="199"/>
    </row>
    <row r="2787" s="197" customFormat="true" ht="15.8" spans="1:6">
      <c r="A2787" s="199"/>
      <c r="B2787" s="216"/>
      <c r="C2787" s="199"/>
      <c r="D2787" s="199"/>
      <c r="E2787" s="199"/>
      <c r="F2787" s="199"/>
    </row>
    <row r="2788" s="197" customFormat="true" ht="15.8" spans="1:6">
      <c r="A2788" s="199"/>
      <c r="B2788" s="216"/>
      <c r="C2788" s="199"/>
      <c r="D2788" s="199"/>
      <c r="E2788" s="199"/>
      <c r="F2788" s="199"/>
    </row>
    <row r="2789" s="197" customFormat="true" ht="15.8" spans="1:6">
      <c r="A2789" s="199"/>
      <c r="B2789" s="216"/>
      <c r="C2789" s="199"/>
      <c r="D2789" s="199"/>
      <c r="E2789" s="199"/>
      <c r="F2789" s="199"/>
    </row>
    <row r="2790" s="197" customFormat="true" ht="15.8" spans="1:6">
      <c r="A2790" s="199"/>
      <c r="B2790" s="216"/>
      <c r="C2790" s="199"/>
      <c r="D2790" s="199"/>
      <c r="E2790" s="199"/>
      <c r="F2790" s="199"/>
    </row>
    <row r="2791" s="197" customFormat="true" ht="15.8" spans="1:6">
      <c r="A2791" s="199"/>
      <c r="B2791" s="216"/>
      <c r="C2791" s="199"/>
      <c r="D2791" s="199"/>
      <c r="E2791" s="199"/>
      <c r="F2791" s="199"/>
    </row>
    <row r="2792" s="197" customFormat="true" ht="15.8" spans="1:6">
      <c r="A2792" s="199"/>
      <c r="B2792" s="216"/>
      <c r="C2792" s="199"/>
      <c r="D2792" s="199"/>
      <c r="E2792" s="199"/>
      <c r="F2792" s="199"/>
    </row>
    <row r="2793" s="197" customFormat="true" ht="15.8" spans="1:6">
      <c r="A2793" s="199"/>
      <c r="B2793" s="216"/>
      <c r="C2793" s="199"/>
      <c r="D2793" s="199"/>
      <c r="E2793" s="199"/>
      <c r="F2793" s="199"/>
    </row>
    <row r="2794" s="197" customFormat="true" ht="15.8" spans="1:6">
      <c r="A2794" s="199"/>
      <c r="B2794" s="216"/>
      <c r="C2794" s="199"/>
      <c r="D2794" s="199"/>
      <c r="E2794" s="199"/>
      <c r="F2794" s="199"/>
    </row>
    <row r="2795" s="197" customFormat="true" ht="15.8" spans="1:6">
      <c r="A2795" s="199"/>
      <c r="B2795" s="216"/>
      <c r="C2795" s="199"/>
      <c r="D2795" s="199"/>
      <c r="E2795" s="199"/>
      <c r="F2795" s="199"/>
    </row>
    <row r="2796" s="197" customFormat="true" ht="15.8" spans="1:6">
      <c r="A2796" s="199"/>
      <c r="B2796" s="216"/>
      <c r="C2796" s="199"/>
      <c r="D2796" s="199"/>
      <c r="E2796" s="199"/>
      <c r="F2796" s="199"/>
    </row>
    <row r="2797" s="197" customFormat="true" ht="15.8" spans="1:6">
      <c r="A2797" s="199"/>
      <c r="B2797" s="216"/>
      <c r="C2797" s="199"/>
      <c r="D2797" s="199"/>
      <c r="E2797" s="199"/>
      <c r="F2797" s="199"/>
    </row>
    <row r="2798" s="197" customFormat="true" ht="15.8" spans="1:6">
      <c r="A2798" s="199"/>
      <c r="B2798" s="216"/>
      <c r="C2798" s="199"/>
      <c r="D2798" s="199"/>
      <c r="E2798" s="199"/>
      <c r="F2798" s="199"/>
    </row>
    <row r="2799" s="197" customFormat="true" ht="15.8" spans="1:6">
      <c r="A2799" s="199"/>
      <c r="B2799" s="216"/>
      <c r="C2799" s="199"/>
      <c r="D2799" s="199"/>
      <c r="E2799" s="199"/>
      <c r="F2799" s="199"/>
    </row>
    <row r="2800" s="197" customFormat="true" ht="15.8" spans="1:6">
      <c r="A2800" s="199"/>
      <c r="B2800" s="216"/>
      <c r="C2800" s="199"/>
      <c r="D2800" s="199"/>
      <c r="E2800" s="199"/>
      <c r="F2800" s="199"/>
    </row>
    <row r="2801" s="197" customFormat="true" ht="15.8" spans="1:6">
      <c r="A2801" s="199"/>
      <c r="B2801" s="216"/>
      <c r="C2801" s="199"/>
      <c r="D2801" s="199"/>
      <c r="E2801" s="199"/>
      <c r="F2801" s="199"/>
    </row>
    <row r="2802" s="197" customFormat="true" ht="15.8" spans="1:6">
      <c r="A2802" s="199"/>
      <c r="B2802" s="216"/>
      <c r="C2802" s="199"/>
      <c r="D2802" s="199"/>
      <c r="E2802" s="199"/>
      <c r="F2802" s="199"/>
    </row>
    <row r="2803" s="197" customFormat="true" ht="15.8" spans="1:6">
      <c r="A2803" s="199"/>
      <c r="B2803" s="216"/>
      <c r="C2803" s="199"/>
      <c r="D2803" s="199"/>
      <c r="E2803" s="199"/>
      <c r="F2803" s="199"/>
    </row>
    <row r="2804" s="197" customFormat="true" ht="15.8" spans="1:6">
      <c r="A2804" s="199"/>
      <c r="B2804" s="216"/>
      <c r="C2804" s="199"/>
      <c r="D2804" s="199"/>
      <c r="E2804" s="199"/>
      <c r="F2804" s="199"/>
    </row>
    <row r="2805" s="197" customFormat="true" ht="15.8" spans="1:6">
      <c r="A2805" s="199"/>
      <c r="B2805" s="216"/>
      <c r="C2805" s="199"/>
      <c r="D2805" s="199"/>
      <c r="E2805" s="199"/>
      <c r="F2805" s="199"/>
    </row>
    <row r="2806" s="197" customFormat="true" ht="15.8" spans="1:6">
      <c r="A2806" s="199"/>
      <c r="B2806" s="216"/>
      <c r="C2806" s="199"/>
      <c r="D2806" s="199"/>
      <c r="E2806" s="199"/>
      <c r="F2806" s="199"/>
    </row>
    <row r="2807" s="197" customFormat="true" ht="15.8" spans="1:6">
      <c r="A2807" s="199"/>
      <c r="B2807" s="216"/>
      <c r="C2807" s="199"/>
      <c r="D2807" s="199"/>
      <c r="E2807" s="199"/>
      <c r="F2807" s="199"/>
    </row>
    <row r="2808" s="197" customFormat="true" ht="15.8" spans="1:6">
      <c r="A2808" s="199"/>
      <c r="B2808" s="216"/>
      <c r="C2808" s="199"/>
      <c r="D2808" s="199"/>
      <c r="E2808" s="199"/>
      <c r="F2808" s="199"/>
    </row>
    <row r="2809" s="197" customFormat="true" ht="15.8" spans="1:6">
      <c r="A2809" s="199"/>
      <c r="B2809" s="216"/>
      <c r="C2809" s="199"/>
      <c r="D2809" s="199"/>
      <c r="E2809" s="199"/>
      <c r="F2809" s="199"/>
    </row>
    <row r="2810" s="197" customFormat="true" ht="15.8" spans="1:6">
      <c r="A2810" s="199"/>
      <c r="B2810" s="216"/>
      <c r="C2810" s="199"/>
      <c r="D2810" s="199"/>
      <c r="E2810" s="199"/>
      <c r="F2810" s="199"/>
    </row>
    <row r="2811" s="197" customFormat="true" ht="15.8" spans="1:6">
      <c r="A2811" s="199"/>
      <c r="B2811" s="216"/>
      <c r="C2811" s="199"/>
      <c r="D2811" s="199"/>
      <c r="E2811" s="199"/>
      <c r="F2811" s="199"/>
    </row>
    <row r="2812" s="197" customFormat="true" ht="15.8" spans="1:6">
      <c r="A2812" s="199"/>
      <c r="B2812" s="216"/>
      <c r="C2812" s="199"/>
      <c r="D2812" s="199"/>
      <c r="E2812" s="199"/>
      <c r="F2812" s="199"/>
    </row>
    <row r="2813" s="197" customFormat="true" ht="15.8" spans="1:6">
      <c r="A2813" s="199"/>
      <c r="B2813" s="216"/>
      <c r="C2813" s="199"/>
      <c r="D2813" s="199"/>
      <c r="E2813" s="199"/>
      <c r="F2813" s="199"/>
    </row>
    <row r="2814" s="197" customFormat="true" ht="15.8" spans="1:6">
      <c r="A2814" s="199"/>
      <c r="B2814" s="216"/>
      <c r="C2814" s="199"/>
      <c r="D2814" s="199"/>
      <c r="E2814" s="199"/>
      <c r="F2814" s="199"/>
    </row>
    <row r="2815" s="197" customFormat="true" ht="15.8" spans="1:6">
      <c r="A2815" s="199"/>
      <c r="B2815" s="216"/>
      <c r="C2815" s="199"/>
      <c r="D2815" s="199"/>
      <c r="E2815" s="199"/>
      <c r="F2815" s="199"/>
    </row>
    <row r="2816" s="197" customFormat="true" ht="15.8" spans="1:6">
      <c r="A2816" s="199"/>
      <c r="B2816" s="216"/>
      <c r="C2816" s="199"/>
      <c r="D2816" s="199"/>
      <c r="E2816" s="199"/>
      <c r="F2816" s="199"/>
    </row>
    <row r="2817" s="197" customFormat="true" ht="15.8" spans="1:6">
      <c r="A2817" s="199"/>
      <c r="B2817" s="216"/>
      <c r="C2817" s="199"/>
      <c r="D2817" s="199"/>
      <c r="E2817" s="199"/>
      <c r="F2817" s="199"/>
    </row>
    <row r="2818" s="197" customFormat="true" ht="15.8" spans="1:6">
      <c r="A2818" s="199"/>
      <c r="B2818" s="216"/>
      <c r="C2818" s="199"/>
      <c r="D2818" s="199"/>
      <c r="E2818" s="199"/>
      <c r="F2818" s="199"/>
    </row>
    <row r="2819" s="197" customFormat="true" ht="15.8" spans="1:6">
      <c r="A2819" s="199"/>
      <c r="B2819" s="216"/>
      <c r="C2819" s="199"/>
      <c r="D2819" s="199"/>
      <c r="E2819" s="199"/>
      <c r="F2819" s="199"/>
    </row>
    <row r="2820" s="197" customFormat="true" ht="15.8" spans="1:6">
      <c r="A2820" s="199"/>
      <c r="B2820" s="216"/>
      <c r="C2820" s="199"/>
      <c r="D2820" s="199"/>
      <c r="E2820" s="199"/>
      <c r="F2820" s="199"/>
    </row>
    <row r="2821" s="197" customFormat="true" ht="15.8" spans="1:6">
      <c r="A2821" s="199"/>
      <c r="B2821" s="216"/>
      <c r="C2821" s="199"/>
      <c r="D2821" s="199"/>
      <c r="E2821" s="199"/>
      <c r="F2821" s="199"/>
    </row>
    <row r="2822" s="197" customFormat="true" ht="15.8" spans="1:6">
      <c r="A2822" s="199"/>
      <c r="B2822" s="216"/>
      <c r="C2822" s="199"/>
      <c r="D2822" s="199"/>
      <c r="E2822" s="199"/>
      <c r="F2822" s="199"/>
    </row>
    <row r="2823" s="197" customFormat="true" ht="15.8" spans="1:6">
      <c r="A2823" s="199"/>
      <c r="B2823" s="216"/>
      <c r="C2823" s="199"/>
      <c r="D2823" s="199"/>
      <c r="E2823" s="199"/>
      <c r="F2823" s="199"/>
    </row>
    <row r="2824" s="197" customFormat="true" ht="15.8" spans="1:6">
      <c r="A2824" s="199"/>
      <c r="B2824" s="216"/>
      <c r="C2824" s="199"/>
      <c r="D2824" s="199"/>
      <c r="E2824" s="199"/>
      <c r="F2824" s="199"/>
    </row>
    <row r="2825" s="197" customFormat="true" ht="15.8" spans="1:6">
      <c r="A2825" s="199"/>
      <c r="B2825" s="216"/>
      <c r="C2825" s="199"/>
      <c r="D2825" s="199"/>
      <c r="E2825" s="199"/>
      <c r="F2825" s="199"/>
    </row>
    <row r="2826" s="197" customFormat="true" ht="15.8" spans="1:6">
      <c r="A2826" s="199"/>
      <c r="B2826" s="216"/>
      <c r="C2826" s="199"/>
      <c r="D2826" s="199"/>
      <c r="E2826" s="199"/>
      <c r="F2826" s="199"/>
    </row>
    <row r="2827" s="197" customFormat="true" ht="15.8" spans="1:6">
      <c r="A2827" s="199"/>
      <c r="B2827" s="216"/>
      <c r="C2827" s="199"/>
      <c r="D2827" s="199"/>
      <c r="E2827" s="199"/>
      <c r="F2827" s="199"/>
    </row>
    <row r="2828" s="197" customFormat="true" ht="15.8" spans="1:6">
      <c r="A2828" s="199"/>
      <c r="B2828" s="216"/>
      <c r="C2828" s="199"/>
      <c r="D2828" s="199"/>
      <c r="E2828" s="199"/>
      <c r="F2828" s="199"/>
    </row>
    <row r="2829" s="197" customFormat="true" ht="15.8" spans="1:6">
      <c r="A2829" s="199"/>
      <c r="B2829" s="216"/>
      <c r="C2829" s="199"/>
      <c r="D2829" s="199"/>
      <c r="E2829" s="199"/>
      <c r="F2829" s="199"/>
    </row>
    <row r="2830" s="197" customFormat="true" ht="15.8" spans="1:6">
      <c r="A2830" s="199"/>
      <c r="B2830" s="216"/>
      <c r="C2830" s="199"/>
      <c r="D2830" s="199"/>
      <c r="E2830" s="199"/>
      <c r="F2830" s="199"/>
    </row>
    <row r="2831" s="197" customFormat="true" ht="15.8" spans="1:6">
      <c r="A2831" s="199"/>
      <c r="B2831" s="216"/>
      <c r="C2831" s="199"/>
      <c r="D2831" s="199"/>
      <c r="E2831" s="199"/>
      <c r="F2831" s="199"/>
    </row>
    <row r="2832" s="197" customFormat="true" ht="15.8" spans="1:6">
      <c r="A2832" s="199"/>
      <c r="B2832" s="216"/>
      <c r="C2832" s="199"/>
      <c r="D2832" s="199"/>
      <c r="E2832" s="199"/>
      <c r="F2832" s="199"/>
    </row>
    <row r="2833" s="197" customFormat="true" ht="15.8" spans="1:6">
      <c r="A2833" s="199"/>
      <c r="B2833" s="216"/>
      <c r="C2833" s="199"/>
      <c r="D2833" s="199"/>
      <c r="E2833" s="199"/>
      <c r="F2833" s="199"/>
    </row>
    <row r="2834" s="197" customFormat="true" ht="15.8" spans="1:6">
      <c r="A2834" s="199"/>
      <c r="B2834" s="216"/>
      <c r="C2834" s="199"/>
      <c r="D2834" s="199"/>
      <c r="E2834" s="199"/>
      <c r="F2834" s="199"/>
    </row>
    <row r="2835" s="197" customFormat="true" ht="15.8" spans="1:6">
      <c r="A2835" s="199"/>
      <c r="B2835" s="216"/>
      <c r="C2835" s="199"/>
      <c r="D2835" s="199"/>
      <c r="E2835" s="199"/>
      <c r="F2835" s="199"/>
    </row>
    <row r="2836" s="197" customFormat="true" ht="15.8" spans="1:6">
      <c r="A2836" s="199"/>
      <c r="B2836" s="216"/>
      <c r="C2836" s="199"/>
      <c r="D2836" s="199"/>
      <c r="E2836" s="199"/>
      <c r="F2836" s="199"/>
    </row>
    <row r="2837" s="197" customFormat="true" ht="15.8" spans="1:6">
      <c r="A2837" s="199"/>
      <c r="B2837" s="216"/>
      <c r="C2837" s="199"/>
      <c r="D2837" s="199"/>
      <c r="E2837" s="199"/>
      <c r="F2837" s="199"/>
    </row>
    <row r="2838" s="197" customFormat="true" ht="15.8" spans="1:6">
      <c r="A2838" s="199"/>
      <c r="B2838" s="216"/>
      <c r="C2838" s="199"/>
      <c r="D2838" s="199"/>
      <c r="E2838" s="199"/>
      <c r="F2838" s="199"/>
    </row>
    <row r="2839" s="197" customFormat="true" ht="15.8" spans="1:6">
      <c r="A2839" s="199"/>
      <c r="B2839" s="216"/>
      <c r="C2839" s="199"/>
      <c r="D2839" s="199"/>
      <c r="E2839" s="199"/>
      <c r="F2839" s="199"/>
    </row>
    <row r="2840" s="197" customFormat="true" ht="15.8" spans="1:6">
      <c r="A2840" s="199"/>
      <c r="B2840" s="216"/>
      <c r="C2840" s="199"/>
      <c r="D2840" s="199"/>
      <c r="E2840" s="199"/>
      <c r="F2840" s="199"/>
    </row>
    <row r="2841" s="197" customFormat="true" ht="15.8" spans="1:6">
      <c r="A2841" s="199"/>
      <c r="B2841" s="216"/>
      <c r="C2841" s="199"/>
      <c r="D2841" s="199"/>
      <c r="E2841" s="199"/>
      <c r="F2841" s="199"/>
    </row>
    <row r="2842" s="197" customFormat="true" ht="15.8" spans="1:6">
      <c r="A2842" s="199"/>
      <c r="B2842" s="216"/>
      <c r="C2842" s="199"/>
      <c r="D2842" s="199"/>
      <c r="E2842" s="199"/>
      <c r="F2842" s="199"/>
    </row>
    <row r="2843" s="197" customFormat="true" ht="15.8" spans="1:6">
      <c r="A2843" s="199"/>
      <c r="B2843" s="216"/>
      <c r="C2843" s="199"/>
      <c r="D2843" s="199"/>
      <c r="E2843" s="199"/>
      <c r="F2843" s="199"/>
    </row>
    <row r="2844" s="197" customFormat="true" ht="15.8" spans="1:6">
      <c r="A2844" s="199"/>
      <c r="B2844" s="216"/>
      <c r="C2844" s="199"/>
      <c r="D2844" s="199"/>
      <c r="E2844" s="199"/>
      <c r="F2844" s="199"/>
    </row>
    <row r="2845" s="197" customFormat="true" ht="15.8" spans="1:6">
      <c r="A2845" s="199"/>
      <c r="B2845" s="216"/>
      <c r="C2845" s="199"/>
      <c r="D2845" s="199"/>
      <c r="E2845" s="199"/>
      <c r="F2845" s="199"/>
    </row>
    <row r="2846" s="197" customFormat="true" ht="15.8" spans="1:6">
      <c r="A2846" s="199"/>
      <c r="B2846" s="216"/>
      <c r="C2846" s="199"/>
      <c r="D2846" s="199"/>
      <c r="E2846" s="199"/>
      <c r="F2846" s="199"/>
    </row>
    <row r="2847" s="197" customFormat="true" ht="15.8" spans="1:6">
      <c r="A2847" s="199"/>
      <c r="B2847" s="216"/>
      <c r="C2847" s="199"/>
      <c r="D2847" s="199"/>
      <c r="E2847" s="199"/>
      <c r="F2847" s="199"/>
    </row>
    <row r="2848" s="197" customFormat="true" ht="15.8" spans="1:6">
      <c r="A2848" s="199"/>
      <c r="B2848" s="216"/>
      <c r="C2848" s="199"/>
      <c r="D2848" s="199"/>
      <c r="E2848" s="199"/>
      <c r="F2848" s="199"/>
    </row>
    <row r="2849" s="197" customFormat="true" ht="15.8" spans="1:6">
      <c r="A2849" s="199"/>
      <c r="B2849" s="216"/>
      <c r="C2849" s="199"/>
      <c r="D2849" s="199"/>
      <c r="E2849" s="199"/>
      <c r="F2849" s="199"/>
    </row>
    <row r="2850" s="197" customFormat="true" ht="15.8" spans="1:6">
      <c r="A2850" s="199"/>
      <c r="B2850" s="216"/>
      <c r="C2850" s="199"/>
      <c r="D2850" s="199"/>
      <c r="E2850" s="199"/>
      <c r="F2850" s="199"/>
    </row>
    <row r="2851" s="197" customFormat="true" ht="15.8" spans="1:6">
      <c r="A2851" s="199"/>
      <c r="B2851" s="216"/>
      <c r="C2851" s="199"/>
      <c r="D2851" s="199"/>
      <c r="E2851" s="199"/>
      <c r="F2851" s="199"/>
    </row>
    <row r="2852" s="197" customFormat="true" ht="15.8" spans="1:6">
      <c r="A2852" s="199"/>
      <c r="B2852" s="216"/>
      <c r="C2852" s="199"/>
      <c r="D2852" s="199"/>
      <c r="E2852" s="199"/>
      <c r="F2852" s="199"/>
    </row>
    <row r="2853" s="197" customFormat="true" ht="15.8" spans="1:6">
      <c r="A2853" s="199"/>
      <c r="B2853" s="216"/>
      <c r="C2853" s="199"/>
      <c r="D2853" s="199"/>
      <c r="E2853" s="199"/>
      <c r="F2853" s="199"/>
    </row>
    <row r="2854" s="197" customFormat="true" ht="15.8" spans="1:6">
      <c r="A2854" s="199"/>
      <c r="B2854" s="216"/>
      <c r="C2854" s="199"/>
      <c r="D2854" s="199"/>
      <c r="E2854" s="199"/>
      <c r="F2854" s="199"/>
    </row>
    <row r="2855" s="197" customFormat="true" ht="15.8" spans="1:6">
      <c r="A2855" s="199"/>
      <c r="B2855" s="216"/>
      <c r="C2855" s="199"/>
      <c r="D2855" s="199"/>
      <c r="E2855" s="199"/>
      <c r="F2855" s="199"/>
    </row>
    <row r="2856" s="197" customFormat="true" ht="15.8" spans="1:6">
      <c r="A2856" s="199"/>
      <c r="B2856" s="216"/>
      <c r="C2856" s="199"/>
      <c r="D2856" s="199"/>
      <c r="E2856" s="199"/>
      <c r="F2856" s="199"/>
    </row>
    <row r="2857" s="197" customFormat="true" ht="15.8" spans="1:6">
      <c r="A2857" s="199"/>
      <c r="B2857" s="216"/>
      <c r="C2857" s="199"/>
      <c r="D2857" s="199"/>
      <c r="E2857" s="199"/>
      <c r="F2857" s="199"/>
    </row>
    <row r="2858" s="197" customFormat="true" ht="15.8" spans="1:6">
      <c r="A2858" s="199"/>
      <c r="B2858" s="216"/>
      <c r="C2858" s="199"/>
      <c r="D2858" s="199"/>
      <c r="E2858" s="199"/>
      <c r="F2858" s="199"/>
    </row>
    <row r="2859" s="197" customFormat="true" ht="15.8" spans="1:6">
      <c r="A2859" s="199"/>
      <c r="B2859" s="216"/>
      <c r="C2859" s="199"/>
      <c r="D2859" s="199"/>
      <c r="E2859" s="199"/>
      <c r="F2859" s="199"/>
    </row>
    <row r="2860" s="197" customFormat="true" ht="15.8" spans="1:6">
      <c r="A2860" s="199"/>
      <c r="B2860" s="216"/>
      <c r="C2860" s="199"/>
      <c r="D2860" s="199"/>
      <c r="E2860" s="199"/>
      <c r="F2860" s="199"/>
    </row>
    <row r="2861" s="197" customFormat="true" ht="15.8" spans="1:6">
      <c r="A2861" s="199"/>
      <c r="B2861" s="216"/>
      <c r="C2861" s="199"/>
      <c r="D2861" s="199"/>
      <c r="E2861" s="199"/>
      <c r="F2861" s="199"/>
    </row>
    <row r="2862" s="197" customFormat="true" ht="15.8" spans="1:6">
      <c r="A2862" s="199"/>
      <c r="B2862" s="216"/>
      <c r="C2862" s="199"/>
      <c r="D2862" s="199"/>
      <c r="E2862" s="199"/>
      <c r="F2862" s="199"/>
    </row>
    <row r="2863" s="197" customFormat="true" ht="15.8" spans="1:6">
      <c r="A2863" s="199"/>
      <c r="B2863" s="216"/>
      <c r="C2863" s="199"/>
      <c r="D2863" s="199"/>
      <c r="E2863" s="199"/>
      <c r="F2863" s="199"/>
    </row>
    <row r="2864" s="197" customFormat="true" ht="15.8" spans="1:6">
      <c r="A2864" s="199"/>
      <c r="B2864" s="216"/>
      <c r="C2864" s="199"/>
      <c r="D2864" s="199"/>
      <c r="E2864" s="199"/>
      <c r="F2864" s="199"/>
    </row>
    <row r="2865" s="197" customFormat="true" ht="15.8" spans="1:6">
      <c r="A2865" s="199"/>
      <c r="B2865" s="216"/>
      <c r="C2865" s="199"/>
      <c r="D2865" s="199"/>
      <c r="E2865" s="199"/>
      <c r="F2865" s="199"/>
    </row>
    <row r="2866" s="197" customFormat="true" ht="15.8" spans="1:6">
      <c r="A2866" s="199"/>
      <c r="B2866" s="216"/>
      <c r="C2866" s="199"/>
      <c r="D2866" s="199"/>
      <c r="E2866" s="199"/>
      <c r="F2866" s="199"/>
    </row>
    <row r="2867" s="197" customFormat="true" ht="15.8" spans="1:6">
      <c r="A2867" s="199"/>
      <c r="B2867" s="216"/>
      <c r="C2867" s="199"/>
      <c r="D2867" s="199"/>
      <c r="E2867" s="199"/>
      <c r="F2867" s="199"/>
    </row>
    <row r="2868" s="197" customFormat="true" ht="15.8" spans="1:6">
      <c r="A2868" s="199"/>
      <c r="B2868" s="216"/>
      <c r="C2868" s="199"/>
      <c r="D2868" s="199"/>
      <c r="E2868" s="199"/>
      <c r="F2868" s="199"/>
    </row>
    <row r="2869" s="197" customFormat="true" ht="15.8" spans="1:6">
      <c r="A2869" s="199"/>
      <c r="B2869" s="216"/>
      <c r="C2869" s="199"/>
      <c r="D2869" s="199"/>
      <c r="E2869" s="199"/>
      <c r="F2869" s="199"/>
    </row>
    <row r="2870" s="197" customFormat="true" ht="15.8" spans="1:6">
      <c r="A2870" s="199"/>
      <c r="B2870" s="216"/>
      <c r="C2870" s="199"/>
      <c r="D2870" s="199"/>
      <c r="E2870" s="199"/>
      <c r="F2870" s="199"/>
    </row>
    <row r="2871" s="197" customFormat="true" ht="15.8" spans="1:6">
      <c r="A2871" s="199"/>
      <c r="B2871" s="216"/>
      <c r="C2871" s="199"/>
      <c r="D2871" s="199"/>
      <c r="E2871" s="199"/>
      <c r="F2871" s="199"/>
    </row>
    <row r="2872" s="197" customFormat="true" ht="15.8" spans="1:6">
      <c r="A2872" s="199"/>
      <c r="B2872" s="216"/>
      <c r="C2872" s="199"/>
      <c r="D2872" s="199"/>
      <c r="E2872" s="199"/>
      <c r="F2872" s="199"/>
    </row>
    <row r="2873" s="197" customFormat="true" ht="15.8" spans="1:6">
      <c r="A2873" s="199"/>
      <c r="B2873" s="216"/>
      <c r="C2873" s="199"/>
      <c r="D2873" s="199"/>
      <c r="E2873" s="199"/>
      <c r="F2873" s="199"/>
    </row>
    <row r="2874" s="197" customFormat="true" ht="15.8" spans="1:6">
      <c r="A2874" s="199"/>
      <c r="B2874" s="216"/>
      <c r="C2874" s="199"/>
      <c r="D2874" s="199"/>
      <c r="E2874" s="199"/>
      <c r="F2874" s="199"/>
    </row>
    <row r="2875" s="197" customFormat="true" ht="15.8" spans="1:6">
      <c r="A2875" s="199"/>
      <c r="B2875" s="216"/>
      <c r="C2875" s="199"/>
      <c r="D2875" s="199"/>
      <c r="E2875" s="199"/>
      <c r="F2875" s="199"/>
    </row>
    <row r="2876" s="197" customFormat="true" ht="15.8" spans="1:6">
      <c r="A2876" s="199"/>
      <c r="B2876" s="216"/>
      <c r="C2876" s="199"/>
      <c r="D2876" s="199"/>
      <c r="E2876" s="199"/>
      <c r="F2876" s="199"/>
    </row>
    <row r="2877" s="197" customFormat="true" ht="15.8" spans="1:6">
      <c r="A2877" s="199"/>
      <c r="B2877" s="216"/>
      <c r="C2877" s="199"/>
      <c r="D2877" s="199"/>
      <c r="E2877" s="199"/>
      <c r="F2877" s="199"/>
    </row>
    <row r="2878" s="197" customFormat="true" ht="15.8" spans="1:6">
      <c r="A2878" s="199"/>
      <c r="B2878" s="216"/>
      <c r="C2878" s="199"/>
      <c r="D2878" s="199"/>
      <c r="E2878" s="199"/>
      <c r="F2878" s="199"/>
    </row>
    <row r="2879" s="197" customFormat="true" ht="15.8" spans="1:6">
      <c r="A2879" s="199"/>
      <c r="B2879" s="216"/>
      <c r="C2879" s="199"/>
      <c r="D2879" s="199"/>
      <c r="E2879" s="199"/>
      <c r="F2879" s="199"/>
    </row>
    <row r="2880" s="197" customFormat="true" ht="15.8" spans="1:6">
      <c r="A2880" s="199"/>
      <c r="B2880" s="216"/>
      <c r="C2880" s="199"/>
      <c r="D2880" s="199"/>
      <c r="E2880" s="199"/>
      <c r="F2880" s="199"/>
    </row>
    <row r="2881" s="197" customFormat="true" ht="15.8" spans="1:6">
      <c r="A2881" s="199"/>
      <c r="B2881" s="216"/>
      <c r="C2881" s="199"/>
      <c r="D2881" s="199"/>
      <c r="E2881" s="199"/>
      <c r="F2881" s="199"/>
    </row>
    <row r="2882" s="197" customFormat="true" ht="15.8" spans="1:6">
      <c r="A2882" s="199"/>
      <c r="B2882" s="216"/>
      <c r="C2882" s="199"/>
      <c r="D2882" s="199"/>
      <c r="E2882" s="199"/>
      <c r="F2882" s="199"/>
    </row>
    <row r="2883" s="197" customFormat="true" ht="15.8" spans="1:6">
      <c r="A2883" s="199"/>
      <c r="B2883" s="216"/>
      <c r="C2883" s="199"/>
      <c r="D2883" s="199"/>
      <c r="E2883" s="199"/>
      <c r="F2883" s="199"/>
    </row>
    <row r="2884" s="197" customFormat="true" ht="15.8" spans="1:6">
      <c r="A2884" s="199"/>
      <c r="B2884" s="216"/>
      <c r="C2884" s="199"/>
      <c r="D2884" s="199"/>
      <c r="E2884" s="199"/>
      <c r="F2884" s="199"/>
    </row>
    <row r="2885" s="197" customFormat="true" ht="15.8" spans="1:6">
      <c r="A2885" s="199"/>
      <c r="B2885" s="216"/>
      <c r="C2885" s="199"/>
      <c r="D2885" s="199"/>
      <c r="E2885" s="199"/>
      <c r="F2885" s="199"/>
    </row>
    <row r="2886" s="197" customFormat="true" ht="15.8" spans="1:6">
      <c r="A2886" s="199"/>
      <c r="B2886" s="216"/>
      <c r="C2886" s="199"/>
      <c r="D2886" s="199"/>
      <c r="E2886" s="199"/>
      <c r="F2886" s="199"/>
    </row>
    <row r="2887" s="197" customFormat="true" ht="15.8" spans="1:6">
      <c r="A2887" s="199"/>
      <c r="B2887" s="216"/>
      <c r="C2887" s="199"/>
      <c r="D2887" s="199"/>
      <c r="E2887" s="199"/>
      <c r="F2887" s="199"/>
    </row>
    <row r="2888" s="197" customFormat="true" ht="15.8" spans="1:6">
      <c r="A2888" s="199"/>
      <c r="B2888" s="216"/>
      <c r="C2888" s="199"/>
      <c r="D2888" s="199"/>
      <c r="E2888" s="199"/>
      <c r="F2888" s="199"/>
    </row>
    <row r="2889" s="197" customFormat="true" ht="15.8" spans="1:6">
      <c r="A2889" s="199"/>
      <c r="B2889" s="216"/>
      <c r="C2889" s="199"/>
      <c r="D2889" s="199"/>
      <c r="E2889" s="199"/>
      <c r="F2889" s="199"/>
    </row>
    <row r="2890" s="197" customFormat="true" ht="15.8" spans="1:6">
      <c r="A2890" s="199"/>
      <c r="B2890" s="216"/>
      <c r="C2890" s="199"/>
      <c r="D2890" s="199"/>
      <c r="E2890" s="199"/>
      <c r="F2890" s="199"/>
    </row>
    <row r="2891" s="197" customFormat="true" ht="15.8" spans="1:6">
      <c r="A2891" s="199"/>
      <c r="B2891" s="216"/>
      <c r="C2891" s="199"/>
      <c r="D2891" s="199"/>
      <c r="E2891" s="199"/>
      <c r="F2891" s="199"/>
    </row>
    <row r="2892" s="197" customFormat="true" ht="15.8" spans="1:6">
      <c r="A2892" s="199"/>
      <c r="B2892" s="216"/>
      <c r="C2892" s="199"/>
      <c r="D2892" s="199"/>
      <c r="E2892" s="199"/>
      <c r="F2892" s="199"/>
    </row>
    <row r="2893" s="197" customFormat="true" ht="15.8" spans="1:6">
      <c r="A2893" s="199"/>
      <c r="B2893" s="216"/>
      <c r="C2893" s="199"/>
      <c r="D2893" s="199"/>
      <c r="E2893" s="199"/>
      <c r="F2893" s="199"/>
    </row>
    <row r="2894" s="197" customFormat="true" ht="15.8" spans="1:6">
      <c r="A2894" s="199"/>
      <c r="B2894" s="216"/>
      <c r="C2894" s="199"/>
      <c r="D2894" s="199"/>
      <c r="E2894" s="199"/>
      <c r="F2894" s="199"/>
    </row>
    <row r="2895" s="197" customFormat="true" ht="15.8" spans="1:6">
      <c r="A2895" s="199"/>
      <c r="B2895" s="216"/>
      <c r="C2895" s="199"/>
      <c r="D2895" s="199"/>
      <c r="E2895" s="199"/>
      <c r="F2895" s="199"/>
    </row>
    <row r="2896" s="197" customFormat="true" ht="15.8" spans="1:6">
      <c r="A2896" s="199"/>
      <c r="B2896" s="216"/>
      <c r="C2896" s="199"/>
      <c r="D2896" s="199"/>
      <c r="E2896" s="199"/>
      <c r="F2896" s="199"/>
    </row>
    <row r="2897" s="197" customFormat="true" ht="15.8" spans="1:6">
      <c r="A2897" s="199"/>
      <c r="B2897" s="216"/>
      <c r="C2897" s="199"/>
      <c r="D2897" s="199"/>
      <c r="E2897" s="199"/>
      <c r="F2897" s="199"/>
    </row>
    <row r="2898" s="197" customFormat="true" ht="15.8" spans="1:6">
      <c r="A2898" s="199"/>
      <c r="B2898" s="216"/>
      <c r="C2898" s="199"/>
      <c r="D2898" s="199"/>
      <c r="E2898" s="199"/>
      <c r="F2898" s="199"/>
    </row>
    <row r="2899" s="197" customFormat="true" ht="15.8" spans="1:6">
      <c r="A2899" s="199"/>
      <c r="B2899" s="216"/>
      <c r="C2899" s="199"/>
      <c r="D2899" s="199"/>
      <c r="E2899" s="199"/>
      <c r="F2899" s="199"/>
    </row>
    <row r="2900" s="197" customFormat="true" ht="15.8" spans="1:6">
      <c r="A2900" s="199"/>
      <c r="B2900" s="216"/>
      <c r="C2900" s="199"/>
      <c r="D2900" s="199"/>
      <c r="E2900" s="199"/>
      <c r="F2900" s="199"/>
    </row>
    <row r="2901" s="197" customFormat="true" ht="15.8" spans="1:6">
      <c r="A2901" s="199"/>
      <c r="B2901" s="216"/>
      <c r="C2901" s="199"/>
      <c r="D2901" s="199"/>
      <c r="E2901" s="199"/>
      <c r="F2901" s="199"/>
    </row>
    <row r="2902" s="197" customFormat="true" ht="15.8" spans="1:6">
      <c r="A2902" s="199"/>
      <c r="B2902" s="216"/>
      <c r="C2902" s="199"/>
      <c r="D2902" s="199"/>
      <c r="E2902" s="199"/>
      <c r="F2902" s="199"/>
    </row>
    <row r="2903" s="197" customFormat="true" ht="15.8" spans="1:6">
      <c r="A2903" s="199"/>
      <c r="B2903" s="216"/>
      <c r="C2903" s="199"/>
      <c r="D2903" s="199"/>
      <c r="E2903" s="199"/>
      <c r="F2903" s="199"/>
    </row>
    <row r="2904" s="197" customFormat="true" ht="15.8" spans="1:6">
      <c r="A2904" s="199"/>
      <c r="B2904" s="216"/>
      <c r="C2904" s="199"/>
      <c r="D2904" s="199"/>
      <c r="E2904" s="199"/>
      <c r="F2904" s="199"/>
    </row>
    <row r="2905" s="197" customFormat="true" ht="15.8" spans="1:6">
      <c r="A2905" s="199"/>
      <c r="B2905" s="216"/>
      <c r="C2905" s="199"/>
      <c r="D2905" s="199"/>
      <c r="E2905" s="199"/>
      <c r="F2905" s="199"/>
    </row>
    <row r="2906" s="197" customFormat="true" ht="15.8" spans="1:6">
      <c r="A2906" s="199"/>
      <c r="B2906" s="216"/>
      <c r="C2906" s="199"/>
      <c r="D2906" s="199"/>
      <c r="E2906" s="199"/>
      <c r="F2906" s="199"/>
    </row>
    <row r="2907" s="197" customFormat="true" ht="15.8" spans="1:6">
      <c r="A2907" s="199"/>
      <c r="B2907" s="216"/>
      <c r="C2907" s="199"/>
      <c r="D2907" s="199"/>
      <c r="E2907" s="199"/>
      <c r="F2907" s="199"/>
    </row>
    <row r="2908" s="197" customFormat="true" ht="15.8" spans="1:6">
      <c r="A2908" s="199"/>
      <c r="B2908" s="216"/>
      <c r="C2908" s="199"/>
      <c r="D2908" s="199"/>
      <c r="E2908" s="199"/>
      <c r="F2908" s="199"/>
    </row>
    <row r="2909" s="197" customFormat="true" ht="15.8" spans="1:6">
      <c r="A2909" s="199"/>
      <c r="B2909" s="216"/>
      <c r="C2909" s="199"/>
      <c r="D2909" s="199"/>
      <c r="E2909" s="199"/>
      <c r="F2909" s="199"/>
    </row>
    <row r="2910" s="197" customFormat="true" ht="15.8" spans="1:6">
      <c r="A2910" s="199"/>
      <c r="B2910" s="216"/>
      <c r="C2910" s="199"/>
      <c r="D2910" s="199"/>
      <c r="E2910" s="199"/>
      <c r="F2910" s="199"/>
    </row>
    <row r="2911" s="197" customFormat="true" ht="15.8" spans="1:6">
      <c r="A2911" s="199"/>
      <c r="B2911" s="216"/>
      <c r="C2911" s="199"/>
      <c r="D2911" s="199"/>
      <c r="E2911" s="199"/>
      <c r="F2911" s="199"/>
    </row>
    <row r="2912" s="197" customFormat="true" ht="15.8" spans="1:6">
      <c r="A2912" s="199"/>
      <c r="B2912" s="216"/>
      <c r="C2912" s="199"/>
      <c r="D2912" s="199"/>
      <c r="E2912" s="199"/>
      <c r="F2912" s="199"/>
    </row>
    <row r="2913" s="197" customFormat="true" ht="15.8" spans="1:6">
      <c r="A2913" s="199"/>
      <c r="B2913" s="216"/>
      <c r="C2913" s="199"/>
      <c r="D2913" s="199"/>
      <c r="E2913" s="199"/>
      <c r="F2913" s="199"/>
    </row>
    <row r="2914" s="197" customFormat="true" ht="15.8" spans="1:6">
      <c r="A2914" s="199"/>
      <c r="B2914" s="216"/>
      <c r="C2914" s="199"/>
      <c r="D2914" s="199"/>
      <c r="E2914" s="199"/>
      <c r="F2914" s="199"/>
    </row>
    <row r="2915" s="197" customFormat="true" ht="15.8" spans="1:6">
      <c r="A2915" s="199"/>
      <c r="B2915" s="216"/>
      <c r="C2915" s="199"/>
      <c r="D2915" s="199"/>
      <c r="E2915" s="199"/>
      <c r="F2915" s="199"/>
    </row>
    <row r="2916" s="197" customFormat="true" ht="15.8" spans="1:6">
      <c r="A2916" s="199"/>
      <c r="B2916" s="216"/>
      <c r="C2916" s="199"/>
      <c r="D2916" s="199"/>
      <c r="E2916" s="199"/>
      <c r="F2916" s="199"/>
    </row>
    <row r="2917" s="197" customFormat="true" ht="15.8" spans="1:6">
      <c r="A2917" s="199"/>
      <c r="B2917" s="216"/>
      <c r="C2917" s="199"/>
      <c r="D2917" s="199"/>
      <c r="E2917" s="199"/>
      <c r="F2917" s="199"/>
    </row>
    <row r="2918" s="197" customFormat="true" ht="15.8" spans="1:6">
      <c r="A2918" s="199"/>
      <c r="B2918" s="216"/>
      <c r="C2918" s="199"/>
      <c r="D2918" s="199"/>
      <c r="E2918" s="199"/>
      <c r="F2918" s="199"/>
    </row>
    <row r="2919" s="197" customFormat="true" ht="15.8" spans="1:6">
      <c r="A2919" s="199"/>
      <c r="B2919" s="216"/>
      <c r="C2919" s="199"/>
      <c r="D2919" s="199"/>
      <c r="E2919" s="199"/>
      <c r="F2919" s="199"/>
    </row>
    <row r="2920" s="197" customFormat="true" ht="15.8" spans="1:6">
      <c r="A2920" s="199"/>
      <c r="B2920" s="216"/>
      <c r="C2920" s="199"/>
      <c r="D2920" s="199"/>
      <c r="E2920" s="199"/>
      <c r="F2920" s="199"/>
    </row>
    <row r="2921" s="197" customFormat="true" ht="15.8" spans="1:6">
      <c r="A2921" s="199"/>
      <c r="B2921" s="216"/>
      <c r="C2921" s="199"/>
      <c r="D2921" s="199"/>
      <c r="E2921" s="199"/>
      <c r="F2921" s="199"/>
    </row>
    <row r="2922" s="197" customFormat="true" ht="15.8" spans="1:6">
      <c r="A2922" s="199"/>
      <c r="B2922" s="216"/>
      <c r="C2922" s="199"/>
      <c r="D2922" s="199"/>
      <c r="E2922" s="199"/>
      <c r="F2922" s="199"/>
    </row>
    <row r="2923" s="197" customFormat="true" ht="15.8" spans="1:6">
      <c r="A2923" s="199"/>
      <c r="B2923" s="216"/>
      <c r="C2923" s="199"/>
      <c r="D2923" s="199"/>
      <c r="E2923" s="199"/>
      <c r="F2923" s="199"/>
    </row>
    <row r="2924" s="197" customFormat="true" ht="15.8" spans="1:6">
      <c r="A2924" s="199"/>
      <c r="B2924" s="216"/>
      <c r="C2924" s="199"/>
      <c r="D2924" s="199"/>
      <c r="E2924" s="199"/>
      <c r="F2924" s="199"/>
    </row>
    <row r="2925" s="197" customFormat="true" ht="15.8" spans="1:6">
      <c r="A2925" s="199"/>
      <c r="B2925" s="216"/>
      <c r="C2925" s="199"/>
      <c r="D2925" s="199"/>
      <c r="E2925" s="199"/>
      <c r="F2925" s="199"/>
    </row>
    <row r="2926" s="197" customFormat="true" ht="15.8" spans="1:6">
      <c r="A2926" s="199"/>
      <c r="B2926" s="216"/>
      <c r="C2926" s="199"/>
      <c r="D2926" s="199"/>
      <c r="E2926" s="199"/>
      <c r="F2926" s="199"/>
    </row>
    <row r="2927" s="197" customFormat="true" ht="15.8" spans="1:6">
      <c r="A2927" s="199"/>
      <c r="B2927" s="216"/>
      <c r="C2927" s="199"/>
      <c r="D2927" s="199"/>
      <c r="E2927" s="199"/>
      <c r="F2927" s="199"/>
    </row>
    <row r="2928" s="197" customFormat="true" ht="15.8" spans="1:6">
      <c r="A2928" s="199"/>
      <c r="B2928" s="216"/>
      <c r="C2928" s="199"/>
      <c r="D2928" s="199"/>
      <c r="E2928" s="199"/>
      <c r="F2928" s="199"/>
    </row>
    <row r="2929" s="197" customFormat="true" ht="15.8" spans="1:6">
      <c r="A2929" s="199"/>
      <c r="B2929" s="216"/>
      <c r="C2929" s="199"/>
      <c r="D2929" s="199"/>
      <c r="E2929" s="199"/>
      <c r="F2929" s="199"/>
    </row>
    <row r="2930" s="197" customFormat="true" ht="15.8" spans="1:6">
      <c r="A2930" s="199"/>
      <c r="B2930" s="216"/>
      <c r="C2930" s="199"/>
      <c r="D2930" s="199"/>
      <c r="E2930" s="199"/>
      <c r="F2930" s="199"/>
    </row>
    <row r="2931" s="197" customFormat="true" ht="15.8" spans="1:6">
      <c r="A2931" s="199"/>
      <c r="B2931" s="216"/>
      <c r="C2931" s="199"/>
      <c r="D2931" s="199"/>
      <c r="E2931" s="199"/>
      <c r="F2931" s="199"/>
    </row>
    <row r="2932" s="197" customFormat="true" ht="15.8" spans="1:6">
      <c r="A2932" s="199"/>
      <c r="B2932" s="216"/>
      <c r="C2932" s="199"/>
      <c r="D2932" s="199"/>
      <c r="E2932" s="199"/>
      <c r="F2932" s="199"/>
    </row>
    <row r="2933" s="197" customFormat="true" ht="15.8" spans="1:6">
      <c r="A2933" s="199"/>
      <c r="B2933" s="216"/>
      <c r="C2933" s="199"/>
      <c r="D2933" s="199"/>
      <c r="E2933" s="199"/>
      <c r="F2933" s="199"/>
    </row>
    <row r="2934" s="197" customFormat="true" ht="15.8" spans="1:6">
      <c r="A2934" s="199"/>
      <c r="B2934" s="216"/>
      <c r="C2934" s="199"/>
      <c r="D2934" s="199"/>
      <c r="E2934" s="199"/>
      <c r="F2934" s="199"/>
    </row>
    <row r="2935" s="197" customFormat="true" ht="15.8" spans="1:6">
      <c r="A2935" s="199"/>
      <c r="B2935" s="216"/>
      <c r="C2935" s="199"/>
      <c r="D2935" s="199"/>
      <c r="E2935" s="199"/>
      <c r="F2935" s="199"/>
    </row>
    <row r="2936" s="197" customFormat="true" ht="15.8" spans="1:6">
      <c r="A2936" s="199"/>
      <c r="B2936" s="216"/>
      <c r="C2936" s="199"/>
      <c r="D2936" s="199"/>
      <c r="E2936" s="199"/>
      <c r="F2936" s="199"/>
    </row>
    <row r="2937" s="197" customFormat="true" ht="15.8" spans="1:6">
      <c r="A2937" s="199"/>
      <c r="B2937" s="216"/>
      <c r="C2937" s="199"/>
      <c r="D2937" s="199"/>
      <c r="E2937" s="199"/>
      <c r="F2937" s="199"/>
    </row>
    <row r="2938" s="197" customFormat="true" ht="15.8" spans="1:6">
      <c r="A2938" s="199"/>
      <c r="B2938" s="216"/>
      <c r="C2938" s="199"/>
      <c r="D2938" s="199"/>
      <c r="E2938" s="199"/>
      <c r="F2938" s="199"/>
    </row>
    <row r="2939" s="197" customFormat="true" ht="15.8" spans="1:6">
      <c r="A2939" s="199"/>
      <c r="B2939" s="216"/>
      <c r="C2939" s="199"/>
      <c r="D2939" s="199"/>
      <c r="E2939" s="199"/>
      <c r="F2939" s="199"/>
    </row>
    <row r="2940" s="197" customFormat="true" ht="15.8" spans="1:6">
      <c r="A2940" s="199"/>
      <c r="B2940" s="216"/>
      <c r="C2940" s="199"/>
      <c r="D2940" s="199"/>
      <c r="E2940" s="199"/>
      <c r="F2940" s="199"/>
    </row>
    <row r="2941" s="197" customFormat="true" ht="15.8" spans="1:6">
      <c r="A2941" s="199"/>
      <c r="B2941" s="216"/>
      <c r="C2941" s="199"/>
      <c r="D2941" s="199"/>
      <c r="E2941" s="199"/>
      <c r="F2941" s="199"/>
    </row>
    <row r="2942" s="197" customFormat="true" ht="15.8" spans="1:6">
      <c r="A2942" s="199"/>
      <c r="B2942" s="216"/>
      <c r="C2942" s="199"/>
      <c r="D2942" s="199"/>
      <c r="E2942" s="199"/>
      <c r="F2942" s="199"/>
    </row>
    <row r="2943" s="197" customFormat="true" ht="15.8" spans="1:6">
      <c r="A2943" s="199"/>
      <c r="B2943" s="216"/>
      <c r="C2943" s="199"/>
      <c r="D2943" s="199"/>
      <c r="E2943" s="199"/>
      <c r="F2943" s="199"/>
    </row>
    <row r="2944" s="197" customFormat="true" ht="15.8" spans="1:6">
      <c r="A2944" s="199"/>
      <c r="B2944" s="216"/>
      <c r="C2944" s="199"/>
      <c r="D2944" s="199"/>
      <c r="E2944" s="199"/>
      <c r="F2944" s="199"/>
    </row>
    <row r="2945" s="197" customFormat="true" ht="15.8" spans="1:6">
      <c r="A2945" s="199"/>
      <c r="B2945" s="216"/>
      <c r="C2945" s="199"/>
      <c r="D2945" s="199"/>
      <c r="E2945" s="199"/>
      <c r="F2945" s="199"/>
    </row>
    <row r="2946" s="197" customFormat="true" ht="15.8" spans="1:6">
      <c r="A2946" s="199"/>
      <c r="B2946" s="216"/>
      <c r="C2946" s="199"/>
      <c r="D2946" s="199"/>
      <c r="E2946" s="199"/>
      <c r="F2946" s="199"/>
    </row>
    <row r="2947" s="197" customFormat="true" ht="15.8" spans="1:6">
      <c r="A2947" s="199"/>
      <c r="B2947" s="216"/>
      <c r="C2947" s="199"/>
      <c r="D2947" s="199"/>
      <c r="E2947" s="199"/>
      <c r="F2947" s="199"/>
    </row>
    <row r="2948" s="197" customFormat="true" ht="15.8" spans="1:6">
      <c r="A2948" s="199"/>
      <c r="B2948" s="216"/>
      <c r="C2948" s="199"/>
      <c r="D2948" s="199"/>
      <c r="E2948" s="199"/>
      <c r="F2948" s="199"/>
    </row>
    <row r="2949" s="197" customFormat="true" ht="15.8" spans="1:6">
      <c r="A2949" s="199"/>
      <c r="B2949" s="216"/>
      <c r="C2949" s="199"/>
      <c r="D2949" s="199"/>
      <c r="E2949" s="199"/>
      <c r="F2949" s="199"/>
    </row>
    <row r="2950" s="197" customFormat="true" ht="15.8" spans="1:6">
      <c r="A2950" s="199"/>
      <c r="B2950" s="216"/>
      <c r="C2950" s="199"/>
      <c r="D2950" s="199"/>
      <c r="E2950" s="199"/>
      <c r="F2950" s="199"/>
    </row>
    <row r="2951" s="197" customFormat="true" ht="15.8" spans="1:6">
      <c r="A2951" s="199"/>
      <c r="B2951" s="216"/>
      <c r="C2951" s="199"/>
      <c r="D2951" s="199"/>
      <c r="E2951" s="199"/>
      <c r="F2951" s="199"/>
    </row>
    <row r="2952" s="197" customFormat="true" ht="15.8" spans="1:6">
      <c r="A2952" s="199"/>
      <c r="B2952" s="216"/>
      <c r="C2952" s="199"/>
      <c r="D2952" s="199"/>
      <c r="E2952" s="199"/>
      <c r="F2952" s="199"/>
    </row>
    <row r="2953" s="197" customFormat="true" ht="15.8" spans="1:6">
      <c r="A2953" s="199"/>
      <c r="B2953" s="216"/>
      <c r="C2953" s="199"/>
      <c r="D2953" s="199"/>
      <c r="E2953" s="199"/>
      <c r="F2953" s="199"/>
    </row>
    <row r="2954" s="197" customFormat="true" ht="15.8" spans="1:6">
      <c r="A2954" s="199"/>
      <c r="B2954" s="216"/>
      <c r="C2954" s="199"/>
      <c r="D2954" s="199"/>
      <c r="E2954" s="199"/>
      <c r="F2954" s="199"/>
    </row>
    <row r="2955" s="197" customFormat="true" ht="15.8" spans="1:6">
      <c r="A2955" s="199"/>
      <c r="B2955" s="216"/>
      <c r="C2955" s="199"/>
      <c r="D2955" s="199"/>
      <c r="E2955" s="199"/>
      <c r="F2955" s="199"/>
    </row>
    <row r="2956" s="197" customFormat="true" ht="15.8" spans="1:6">
      <c r="A2956" s="199"/>
      <c r="B2956" s="216"/>
      <c r="C2956" s="199"/>
      <c r="D2956" s="199"/>
      <c r="E2956" s="199"/>
      <c r="F2956" s="199"/>
    </row>
    <row r="2957" s="197" customFormat="true" ht="15.8" spans="1:6">
      <c r="A2957" s="199"/>
      <c r="B2957" s="216"/>
      <c r="C2957" s="199"/>
      <c r="D2957" s="199"/>
      <c r="E2957" s="199"/>
      <c r="F2957" s="199"/>
    </row>
    <row r="2958" s="197" customFormat="true" ht="15.8" spans="1:6">
      <c r="A2958" s="199"/>
      <c r="B2958" s="216"/>
      <c r="C2958" s="199"/>
      <c r="D2958" s="199"/>
      <c r="E2958" s="199"/>
      <c r="F2958" s="199"/>
    </row>
    <row r="2959" s="197" customFormat="true" ht="15.8" spans="1:6">
      <c r="A2959" s="199"/>
      <c r="B2959" s="216"/>
      <c r="C2959" s="199"/>
      <c r="D2959" s="199"/>
      <c r="E2959" s="199"/>
      <c r="F2959" s="199"/>
    </row>
    <row r="2960" s="197" customFormat="true" ht="15.8" spans="1:6">
      <c r="A2960" s="199"/>
      <c r="B2960" s="216"/>
      <c r="C2960" s="199"/>
      <c r="D2960" s="199"/>
      <c r="E2960" s="199"/>
      <c r="F2960" s="199"/>
    </row>
    <row r="2961" s="197" customFormat="true" ht="15.8" spans="1:6">
      <c r="A2961" s="199"/>
      <c r="B2961" s="216"/>
      <c r="C2961" s="199"/>
      <c r="D2961" s="199"/>
      <c r="E2961" s="199"/>
      <c r="F2961" s="199"/>
    </row>
    <row r="2962" s="197" customFormat="true" ht="15.8" spans="1:6">
      <c r="A2962" s="199"/>
      <c r="B2962" s="216"/>
      <c r="C2962" s="199"/>
      <c r="D2962" s="199"/>
      <c r="E2962" s="199"/>
      <c r="F2962" s="199"/>
    </row>
    <row r="2963" s="197" customFormat="true" ht="15.8" spans="1:6">
      <c r="A2963" s="199"/>
      <c r="B2963" s="216"/>
      <c r="C2963" s="199"/>
      <c r="D2963" s="199"/>
      <c r="E2963" s="199"/>
      <c r="F2963" s="199"/>
    </row>
    <row r="2964" s="197" customFormat="true" ht="15.8" spans="1:6">
      <c r="A2964" s="199"/>
      <c r="B2964" s="216"/>
      <c r="C2964" s="199"/>
      <c r="D2964" s="199"/>
      <c r="E2964" s="199"/>
      <c r="F2964" s="199"/>
    </row>
    <row r="2965" s="197" customFormat="true" ht="15.8" spans="1:6">
      <c r="A2965" s="199"/>
      <c r="B2965" s="216"/>
      <c r="C2965" s="199"/>
      <c r="D2965" s="199"/>
      <c r="E2965" s="199"/>
      <c r="F2965" s="199"/>
    </row>
    <row r="2966" s="197" customFormat="true" ht="15.8" spans="1:6">
      <c r="A2966" s="199"/>
      <c r="B2966" s="216"/>
      <c r="C2966" s="199"/>
      <c r="D2966" s="199"/>
      <c r="E2966" s="199"/>
      <c r="F2966" s="199"/>
    </row>
    <row r="2967" s="197" customFormat="true" ht="15.8" spans="1:6">
      <c r="A2967" s="199"/>
      <c r="B2967" s="216"/>
      <c r="C2967" s="199"/>
      <c r="D2967" s="199"/>
      <c r="E2967" s="199"/>
      <c r="F2967" s="199"/>
    </row>
    <row r="2968" s="197" customFormat="true" ht="15.8" spans="1:6">
      <c r="A2968" s="199"/>
      <c r="B2968" s="216"/>
      <c r="C2968" s="199"/>
      <c r="D2968" s="199"/>
      <c r="E2968" s="199"/>
      <c r="F2968" s="199"/>
    </row>
    <row r="2969" s="197" customFormat="true" ht="15.8" spans="1:6">
      <c r="A2969" s="199"/>
      <c r="B2969" s="216"/>
      <c r="C2969" s="199"/>
      <c r="D2969" s="199"/>
      <c r="E2969" s="199"/>
      <c r="F2969" s="199"/>
    </row>
    <row r="2970" s="197" customFormat="true" ht="15.8" spans="1:6">
      <c r="A2970" s="199"/>
      <c r="B2970" s="216"/>
      <c r="C2970" s="199"/>
      <c r="D2970" s="199"/>
      <c r="E2970" s="199"/>
      <c r="F2970" s="199"/>
    </row>
    <row r="2971" s="197" customFormat="true" ht="15.8" spans="1:6">
      <c r="A2971" s="199"/>
      <c r="B2971" s="216"/>
      <c r="C2971" s="199"/>
      <c r="D2971" s="199"/>
      <c r="E2971" s="199"/>
      <c r="F2971" s="199"/>
    </row>
    <row r="2972" s="197" customFormat="true" ht="15.8" spans="1:6">
      <c r="A2972" s="199"/>
      <c r="B2972" s="216"/>
      <c r="C2972" s="199"/>
      <c r="D2972" s="199"/>
      <c r="E2972" s="199"/>
      <c r="F2972" s="199"/>
    </row>
    <row r="2973" s="197" customFormat="true" ht="15.8" spans="1:6">
      <c r="A2973" s="199"/>
      <c r="B2973" s="216"/>
      <c r="C2973" s="199"/>
      <c r="D2973" s="199"/>
      <c r="E2973" s="199"/>
      <c r="F2973" s="199"/>
    </row>
    <row r="2974" s="197" customFormat="true" ht="15.8" spans="1:6">
      <c r="A2974" s="199"/>
      <c r="B2974" s="216"/>
      <c r="C2974" s="199"/>
      <c r="D2974" s="199"/>
      <c r="E2974" s="199"/>
      <c r="F2974" s="199"/>
    </row>
    <row r="2975" s="197" customFormat="true" ht="15.8" spans="1:6">
      <c r="A2975" s="199"/>
      <c r="B2975" s="216"/>
      <c r="C2975" s="199"/>
      <c r="D2975" s="199"/>
      <c r="E2975" s="199"/>
      <c r="F2975" s="199"/>
    </row>
    <row r="2976" s="197" customFormat="true" ht="15.8" spans="1:6">
      <c r="A2976" s="199"/>
      <c r="B2976" s="216"/>
      <c r="C2976" s="199"/>
      <c r="D2976" s="199"/>
      <c r="E2976" s="199"/>
      <c r="F2976" s="199"/>
    </row>
    <row r="2977" s="197" customFormat="true" ht="15.8" spans="1:6">
      <c r="A2977" s="199"/>
      <c r="B2977" s="216"/>
      <c r="C2977" s="199"/>
      <c r="D2977" s="199"/>
      <c r="E2977" s="199"/>
      <c r="F2977" s="199"/>
    </row>
    <row r="2978" s="197" customFormat="true" ht="15.8" spans="1:6">
      <c r="A2978" s="199"/>
      <c r="B2978" s="216"/>
      <c r="C2978" s="199"/>
      <c r="D2978" s="199"/>
      <c r="E2978" s="199"/>
      <c r="F2978" s="199"/>
    </row>
    <row r="2979" s="197" customFormat="true" ht="15.8" spans="1:6">
      <c r="A2979" s="199"/>
      <c r="B2979" s="216"/>
      <c r="C2979" s="199"/>
      <c r="D2979" s="199"/>
      <c r="E2979" s="199"/>
      <c r="F2979" s="199"/>
    </row>
    <row r="2980" s="197" customFormat="true" ht="15.8" spans="1:6">
      <c r="A2980" s="199"/>
      <c r="B2980" s="216"/>
      <c r="C2980" s="199"/>
      <c r="D2980" s="199"/>
      <c r="E2980" s="199"/>
      <c r="F2980" s="199"/>
    </row>
    <row r="2981" s="197" customFormat="true" ht="15.8" spans="1:6">
      <c r="A2981" s="199"/>
      <c r="B2981" s="216"/>
      <c r="C2981" s="199"/>
      <c r="D2981" s="199"/>
      <c r="E2981" s="199"/>
      <c r="F2981" s="199"/>
    </row>
    <row r="2982" s="197" customFormat="true" ht="15.8" spans="1:6">
      <c r="A2982" s="199"/>
      <c r="B2982" s="216"/>
      <c r="C2982" s="199"/>
      <c r="D2982" s="199"/>
      <c r="E2982" s="199"/>
      <c r="F2982" s="199"/>
    </row>
    <row r="2983" s="197" customFormat="true" ht="15.8" spans="1:6">
      <c r="A2983" s="199"/>
      <c r="B2983" s="216"/>
      <c r="C2983" s="199"/>
      <c r="D2983" s="199"/>
      <c r="E2983" s="199"/>
      <c r="F2983" s="199"/>
    </row>
    <row r="2984" s="197" customFormat="true" ht="15.8" spans="1:6">
      <c r="A2984" s="199"/>
      <c r="B2984" s="216"/>
      <c r="C2984" s="199"/>
      <c r="D2984" s="199"/>
      <c r="E2984" s="199"/>
      <c r="F2984" s="199"/>
    </row>
    <row r="2985" s="197" customFormat="true" ht="15.8" spans="1:6">
      <c r="A2985" s="199"/>
      <c r="B2985" s="216"/>
      <c r="C2985" s="199"/>
      <c r="D2985" s="199"/>
      <c r="E2985" s="199"/>
      <c r="F2985" s="199"/>
    </row>
    <row r="2986" s="197" customFormat="true" ht="15.8" spans="1:6">
      <c r="A2986" s="199"/>
      <c r="B2986" s="216"/>
      <c r="C2986" s="199"/>
      <c r="D2986" s="199"/>
      <c r="E2986" s="199"/>
      <c r="F2986" s="199"/>
    </row>
    <row r="2987" s="197" customFormat="true" ht="15.8" spans="1:6">
      <c r="A2987" s="199"/>
      <c r="B2987" s="216"/>
      <c r="C2987" s="199"/>
      <c r="D2987" s="199"/>
      <c r="E2987" s="199"/>
      <c r="F2987" s="199"/>
    </row>
    <row r="2988" s="197" customFormat="true" ht="15.8" spans="1:6">
      <c r="A2988" s="199"/>
      <c r="B2988" s="216"/>
      <c r="C2988" s="199"/>
      <c r="D2988" s="199"/>
      <c r="E2988" s="199"/>
      <c r="F2988" s="199"/>
    </row>
    <row r="2989" s="197" customFormat="true" ht="15.8" spans="1:6">
      <c r="A2989" s="199"/>
      <c r="B2989" s="216"/>
      <c r="C2989" s="199"/>
      <c r="D2989" s="199"/>
      <c r="E2989" s="199"/>
      <c r="F2989" s="199"/>
    </row>
    <row r="2990" s="197" customFormat="true" ht="15.8" spans="1:6">
      <c r="A2990" s="199"/>
      <c r="B2990" s="216"/>
      <c r="C2990" s="199"/>
      <c r="D2990" s="199"/>
      <c r="E2990" s="199"/>
      <c r="F2990" s="199"/>
    </row>
    <row r="2991" s="197" customFormat="true" ht="15.8" spans="1:6">
      <c r="A2991" s="199"/>
      <c r="B2991" s="216"/>
      <c r="C2991" s="199"/>
      <c r="D2991" s="199"/>
      <c r="E2991" s="199"/>
      <c r="F2991" s="199"/>
    </row>
    <row r="2992" s="197" customFormat="true" ht="15.8" spans="1:6">
      <c r="A2992" s="199"/>
      <c r="B2992" s="216"/>
      <c r="C2992" s="199"/>
      <c r="D2992" s="199"/>
      <c r="E2992" s="199"/>
      <c r="F2992" s="199"/>
    </row>
    <row r="2993" s="197" customFormat="true" ht="15.8" spans="1:6">
      <c r="A2993" s="199"/>
      <c r="B2993" s="216"/>
      <c r="C2993" s="199"/>
      <c r="D2993" s="199"/>
      <c r="E2993" s="199"/>
      <c r="F2993" s="199"/>
    </row>
    <row r="2994" s="197" customFormat="true" ht="15.8" spans="1:6">
      <c r="A2994" s="199"/>
      <c r="B2994" s="216"/>
      <c r="C2994" s="199"/>
      <c r="D2994" s="199"/>
      <c r="E2994" s="199"/>
      <c r="F2994" s="199"/>
    </row>
    <row r="2995" s="197" customFormat="true" ht="15.8" spans="1:6">
      <c r="A2995" s="199"/>
      <c r="B2995" s="216"/>
      <c r="C2995" s="199"/>
      <c r="D2995" s="199"/>
      <c r="E2995" s="199"/>
      <c r="F2995" s="199"/>
    </row>
    <row r="2996" s="197" customFormat="true" ht="15.8" spans="1:6">
      <c r="A2996" s="199"/>
      <c r="B2996" s="216"/>
      <c r="C2996" s="199"/>
      <c r="D2996" s="199"/>
      <c r="E2996" s="199"/>
      <c r="F2996" s="199"/>
    </row>
    <row r="2997" s="197" customFormat="true" ht="15.8" spans="1:6">
      <c r="A2997" s="199"/>
      <c r="B2997" s="216"/>
      <c r="C2997" s="199"/>
      <c r="D2997" s="199"/>
      <c r="E2997" s="199"/>
      <c r="F2997" s="199"/>
    </row>
    <row r="2998" s="197" customFormat="true" ht="15.8" spans="1:6">
      <c r="A2998" s="199"/>
      <c r="B2998" s="216"/>
      <c r="C2998" s="199"/>
      <c r="D2998" s="199"/>
      <c r="E2998" s="199"/>
      <c r="F2998" s="199"/>
    </row>
    <row r="2999" s="197" customFormat="true" ht="15.8" spans="1:6">
      <c r="A2999" s="199"/>
      <c r="B2999" s="216"/>
      <c r="C2999" s="199"/>
      <c r="D2999" s="199"/>
      <c r="E2999" s="199"/>
      <c r="F2999" s="199"/>
    </row>
    <row r="3000" s="197" customFormat="true" ht="15.8" spans="1:6">
      <c r="A3000" s="199"/>
      <c r="B3000" s="216"/>
      <c r="C3000" s="199"/>
      <c r="D3000" s="199"/>
      <c r="E3000" s="199"/>
      <c r="F3000" s="199"/>
    </row>
    <row r="3001" s="197" customFormat="true" ht="15.8" spans="1:6">
      <c r="A3001" s="199"/>
      <c r="B3001" s="216"/>
      <c r="C3001" s="199"/>
      <c r="D3001" s="199"/>
      <c r="E3001" s="199"/>
      <c r="F3001" s="199"/>
    </row>
    <row r="3002" s="197" customFormat="true" ht="15.8" spans="1:6">
      <c r="A3002" s="199"/>
      <c r="B3002" s="216"/>
      <c r="C3002" s="199"/>
      <c r="D3002" s="199"/>
      <c r="E3002" s="199"/>
      <c r="F3002" s="199"/>
    </row>
    <row r="3003" s="197" customFormat="true" ht="15.8" spans="1:6">
      <c r="A3003" s="199"/>
      <c r="B3003" s="216"/>
      <c r="C3003" s="199"/>
      <c r="D3003" s="199"/>
      <c r="E3003" s="199"/>
      <c r="F3003" s="199"/>
    </row>
    <row r="3004" s="197" customFormat="true" ht="15.8" spans="1:6">
      <c r="A3004" s="199"/>
      <c r="B3004" s="216"/>
      <c r="C3004" s="199"/>
      <c r="D3004" s="199"/>
      <c r="E3004" s="199"/>
      <c r="F3004" s="199"/>
    </row>
    <row r="3005" s="197" customFormat="true" ht="15.8" spans="1:6">
      <c r="A3005" s="199"/>
      <c r="B3005" s="216"/>
      <c r="C3005" s="199"/>
      <c r="D3005" s="199"/>
      <c r="E3005" s="199"/>
      <c r="F3005" s="199"/>
    </row>
    <row r="3006" s="197" customFormat="true" ht="15.8" spans="1:6">
      <c r="A3006" s="199"/>
      <c r="B3006" s="216"/>
      <c r="C3006" s="199"/>
      <c r="D3006" s="199"/>
      <c r="E3006" s="199"/>
      <c r="F3006" s="199"/>
    </row>
    <row r="3007" s="197" customFormat="true" ht="15.8" spans="1:6">
      <c r="A3007" s="199"/>
      <c r="B3007" s="216"/>
      <c r="C3007" s="199"/>
      <c r="D3007" s="199"/>
      <c r="E3007" s="199"/>
      <c r="F3007" s="199"/>
    </row>
    <row r="3008" s="197" customFormat="true" ht="15.8" spans="1:6">
      <c r="A3008" s="199"/>
      <c r="B3008" s="216"/>
      <c r="C3008" s="199"/>
      <c r="D3008" s="199"/>
      <c r="E3008" s="199"/>
      <c r="F3008" s="199"/>
    </row>
    <row r="3009" s="197" customFormat="true" ht="15.8" spans="1:6">
      <c r="A3009" s="199"/>
      <c r="B3009" s="216"/>
      <c r="C3009" s="199"/>
      <c r="D3009" s="199"/>
      <c r="E3009" s="199"/>
      <c r="F3009" s="199"/>
    </row>
    <row r="3010" s="197" customFormat="true" ht="15.8" spans="1:6">
      <c r="A3010" s="199"/>
      <c r="B3010" s="216"/>
      <c r="C3010" s="199"/>
      <c r="D3010" s="199"/>
      <c r="E3010" s="199"/>
      <c r="F3010" s="199"/>
    </row>
    <row r="3011" s="197" customFormat="true" ht="15.8" spans="1:6">
      <c r="A3011" s="199"/>
      <c r="B3011" s="216"/>
      <c r="C3011" s="199"/>
      <c r="D3011" s="199"/>
      <c r="E3011" s="199"/>
      <c r="F3011" s="199"/>
    </row>
    <row r="3012" s="197" customFormat="true" ht="15.8" spans="1:6">
      <c r="A3012" s="199"/>
      <c r="B3012" s="216"/>
      <c r="C3012" s="199"/>
      <c r="D3012" s="199"/>
      <c r="E3012" s="199"/>
      <c r="F3012" s="199"/>
    </row>
    <row r="3013" s="197" customFormat="true" ht="15.8" spans="1:6">
      <c r="A3013" s="199"/>
      <c r="B3013" s="216"/>
      <c r="C3013" s="199"/>
      <c r="D3013" s="199"/>
      <c r="E3013" s="199"/>
      <c r="F3013" s="199"/>
    </row>
    <row r="3014" s="197" customFormat="true" ht="15.8" spans="1:6">
      <c r="A3014" s="199"/>
      <c r="B3014" s="216"/>
      <c r="C3014" s="199"/>
      <c r="D3014" s="199"/>
      <c r="E3014" s="199"/>
      <c r="F3014" s="199"/>
    </row>
    <row r="3015" s="197" customFormat="true" ht="15.8" spans="1:6">
      <c r="A3015" s="199"/>
      <c r="B3015" s="216"/>
      <c r="C3015" s="199"/>
      <c r="D3015" s="199"/>
      <c r="E3015" s="199"/>
      <c r="F3015" s="199"/>
    </row>
    <row r="3016" s="197" customFormat="true" ht="15.8" spans="1:6">
      <c r="A3016" s="199"/>
      <c r="B3016" s="216"/>
      <c r="C3016" s="199"/>
      <c r="D3016" s="199"/>
      <c r="E3016" s="199"/>
      <c r="F3016" s="199"/>
    </row>
    <row r="3017" s="197" customFormat="true" ht="15.8" spans="1:6">
      <c r="A3017" s="199"/>
      <c r="B3017" s="216"/>
      <c r="C3017" s="199"/>
      <c r="D3017" s="199"/>
      <c r="E3017" s="199"/>
      <c r="F3017" s="199"/>
    </row>
    <row r="3018" s="197" customFormat="true" ht="15.8" spans="1:6">
      <c r="A3018" s="199"/>
      <c r="B3018" s="216"/>
      <c r="C3018" s="199"/>
      <c r="D3018" s="199"/>
      <c r="E3018" s="199"/>
      <c r="F3018" s="199"/>
    </row>
    <row r="3019" s="197" customFormat="true" ht="15.8" spans="1:6">
      <c r="A3019" s="199"/>
      <c r="B3019" s="216"/>
      <c r="C3019" s="199"/>
      <c r="D3019" s="199"/>
      <c r="E3019" s="199"/>
      <c r="F3019" s="199"/>
    </row>
    <row r="3020" s="197" customFormat="true" ht="15.8" spans="1:6">
      <c r="A3020" s="199"/>
      <c r="B3020" s="216"/>
      <c r="C3020" s="199"/>
      <c r="D3020" s="199"/>
      <c r="E3020" s="199"/>
      <c r="F3020" s="199"/>
    </row>
    <row r="3021" s="197" customFormat="true" ht="15.8" spans="1:6">
      <c r="A3021" s="199"/>
      <c r="B3021" s="216"/>
      <c r="C3021" s="199"/>
      <c r="D3021" s="199"/>
      <c r="E3021" s="199"/>
      <c r="F3021" s="199"/>
    </row>
    <row r="3022" s="197" customFormat="true" ht="15.8" spans="1:6">
      <c r="A3022" s="199"/>
      <c r="B3022" s="216"/>
      <c r="C3022" s="199"/>
      <c r="D3022" s="199"/>
      <c r="E3022" s="199"/>
      <c r="F3022" s="199"/>
    </row>
    <row r="3023" s="197" customFormat="true" ht="15.8" spans="1:6">
      <c r="A3023" s="199"/>
      <c r="B3023" s="216"/>
      <c r="C3023" s="199"/>
      <c r="D3023" s="199"/>
      <c r="E3023" s="199"/>
      <c r="F3023" s="199"/>
    </row>
    <row r="3024" s="197" customFormat="true" ht="15.8" spans="1:6">
      <c r="A3024" s="199"/>
      <c r="B3024" s="216"/>
      <c r="C3024" s="199"/>
      <c r="D3024" s="199"/>
      <c r="E3024" s="199"/>
      <c r="F3024" s="199"/>
    </row>
    <row r="3025" s="197" customFormat="true" ht="15.8" spans="1:6">
      <c r="A3025" s="199"/>
      <c r="B3025" s="216"/>
      <c r="C3025" s="199"/>
      <c r="D3025" s="199"/>
      <c r="E3025" s="199"/>
      <c r="F3025" s="199"/>
    </row>
    <row r="3026" s="197" customFormat="true" ht="15.8" spans="1:6">
      <c r="A3026" s="199"/>
      <c r="B3026" s="216"/>
      <c r="C3026" s="199"/>
      <c r="D3026" s="199"/>
      <c r="E3026" s="199"/>
      <c r="F3026" s="199"/>
    </row>
    <row r="3027" s="197" customFormat="true" ht="15.8" spans="1:6">
      <c r="A3027" s="199"/>
      <c r="B3027" s="216"/>
      <c r="C3027" s="199"/>
      <c r="D3027" s="199"/>
      <c r="E3027" s="199"/>
      <c r="F3027" s="199"/>
    </row>
    <row r="3028" s="197" customFormat="true" ht="15.8" spans="1:6">
      <c r="A3028" s="199"/>
      <c r="B3028" s="216"/>
      <c r="C3028" s="199"/>
      <c r="D3028" s="199"/>
      <c r="E3028" s="199"/>
      <c r="F3028" s="199"/>
    </row>
    <row r="3029" s="197" customFormat="true" ht="15.8" spans="1:6">
      <c r="A3029" s="199"/>
      <c r="B3029" s="216"/>
      <c r="C3029" s="199"/>
      <c r="D3029" s="199"/>
      <c r="E3029" s="199"/>
      <c r="F3029" s="199"/>
    </row>
    <row r="3030" s="197" customFormat="true" ht="15.8" spans="1:6">
      <c r="A3030" s="199"/>
      <c r="B3030" s="216"/>
      <c r="C3030" s="199"/>
      <c r="D3030" s="199"/>
      <c r="E3030" s="199"/>
      <c r="F3030" s="199"/>
    </row>
    <row r="3031" s="197" customFormat="true" ht="15.8" spans="1:6">
      <c r="A3031" s="199"/>
      <c r="B3031" s="216"/>
      <c r="C3031" s="199"/>
      <c r="D3031" s="199"/>
      <c r="E3031" s="199"/>
      <c r="F3031" s="199"/>
    </row>
    <row r="3032" s="197" customFormat="true" ht="15.8" spans="1:6">
      <c r="A3032" s="199"/>
      <c r="B3032" s="216"/>
      <c r="C3032" s="199"/>
      <c r="D3032" s="199"/>
      <c r="E3032" s="199"/>
      <c r="F3032" s="199"/>
    </row>
    <row r="3033" s="197" customFormat="true" ht="15.8" spans="1:6">
      <c r="A3033" s="199"/>
      <c r="B3033" s="216"/>
      <c r="C3033" s="199"/>
      <c r="D3033" s="199"/>
      <c r="E3033" s="199"/>
      <c r="F3033" s="199"/>
    </row>
    <row r="3034" s="197" customFormat="true" ht="15.8" spans="1:6">
      <c r="A3034" s="199"/>
      <c r="B3034" s="216"/>
      <c r="C3034" s="199"/>
      <c r="D3034" s="199"/>
      <c r="E3034" s="199"/>
      <c r="F3034" s="199"/>
    </row>
    <row r="3035" s="197" customFormat="true" ht="15.8" spans="1:6">
      <c r="A3035" s="199"/>
      <c r="B3035" s="216"/>
      <c r="C3035" s="199"/>
      <c r="D3035" s="199"/>
      <c r="E3035" s="199"/>
      <c r="F3035" s="199"/>
    </row>
    <row r="3036" s="197" customFormat="true" ht="15.8" spans="1:6">
      <c r="A3036" s="199"/>
      <c r="B3036" s="216"/>
      <c r="C3036" s="199"/>
      <c r="D3036" s="199"/>
      <c r="E3036" s="199"/>
      <c r="F3036" s="199"/>
    </row>
    <row r="3037" s="197" customFormat="true" ht="15.8" spans="1:6">
      <c r="A3037" s="199"/>
      <c r="B3037" s="216"/>
      <c r="C3037" s="199"/>
      <c r="D3037" s="199"/>
      <c r="E3037" s="199"/>
      <c r="F3037" s="199"/>
    </row>
    <row r="3038" s="197" customFormat="true" ht="15.8" spans="1:6">
      <c r="A3038" s="199"/>
      <c r="B3038" s="216"/>
      <c r="C3038" s="199"/>
      <c r="D3038" s="199"/>
      <c r="E3038" s="199"/>
      <c r="F3038" s="199"/>
    </row>
    <row r="3039" s="197" customFormat="true" ht="15.8" spans="1:6">
      <c r="A3039" s="199"/>
      <c r="B3039" s="216"/>
      <c r="C3039" s="199"/>
      <c r="D3039" s="199"/>
      <c r="E3039" s="199"/>
      <c r="F3039" s="199"/>
    </row>
    <row r="3040" s="197" customFormat="true" ht="15.8" spans="1:6">
      <c r="A3040" s="199"/>
      <c r="B3040" s="216"/>
      <c r="C3040" s="199"/>
      <c r="D3040" s="199"/>
      <c r="E3040" s="199"/>
      <c r="F3040" s="199"/>
    </row>
    <row r="3041" s="197" customFormat="true" ht="15.8" spans="1:6">
      <c r="A3041" s="199"/>
      <c r="B3041" s="216"/>
      <c r="C3041" s="199"/>
      <c r="D3041" s="199"/>
      <c r="E3041" s="199"/>
      <c r="F3041" s="199"/>
    </row>
    <row r="3042" s="197" customFormat="true" ht="15.8" spans="1:6">
      <c r="A3042" s="199"/>
      <c r="B3042" s="216"/>
      <c r="C3042" s="199"/>
      <c r="D3042" s="199"/>
      <c r="E3042" s="199"/>
      <c r="F3042" s="199"/>
    </row>
    <row r="3043" s="197" customFormat="true" ht="15.8" spans="1:6">
      <c r="A3043" s="199"/>
      <c r="B3043" s="216"/>
      <c r="C3043" s="199"/>
      <c r="D3043" s="199"/>
      <c r="E3043" s="199"/>
      <c r="F3043" s="199"/>
    </row>
    <row r="3044" s="197" customFormat="true" ht="15.8" spans="1:6">
      <c r="A3044" s="199"/>
      <c r="B3044" s="216"/>
      <c r="C3044" s="199"/>
      <c r="D3044" s="199"/>
      <c r="E3044" s="199"/>
      <c r="F3044" s="199"/>
    </row>
    <row r="3045" s="197" customFormat="true" ht="15.8" spans="1:6">
      <c r="A3045" s="199"/>
      <c r="B3045" s="216"/>
      <c r="C3045" s="199"/>
      <c r="D3045" s="199"/>
      <c r="E3045" s="199"/>
      <c r="F3045" s="199"/>
    </row>
    <row r="3046" s="197" customFormat="true" ht="15.8" spans="1:6">
      <c r="A3046" s="199"/>
      <c r="B3046" s="216"/>
      <c r="C3046" s="199"/>
      <c r="D3046" s="199"/>
      <c r="E3046" s="199"/>
      <c r="F3046" s="199"/>
    </row>
    <row r="3047" s="197" customFormat="true" ht="15.8" spans="1:6">
      <c r="A3047" s="199"/>
      <c r="B3047" s="216"/>
      <c r="C3047" s="199"/>
      <c r="D3047" s="199"/>
      <c r="E3047" s="199"/>
      <c r="F3047" s="199"/>
    </row>
    <row r="3048" s="197" customFormat="true" ht="15.8" spans="1:6">
      <c r="A3048" s="199"/>
      <c r="B3048" s="216"/>
      <c r="C3048" s="199"/>
      <c r="D3048" s="199"/>
      <c r="E3048" s="199"/>
      <c r="F3048" s="199"/>
    </row>
    <row r="3049" s="197" customFormat="true" ht="15.8" spans="1:6">
      <c r="A3049" s="199"/>
      <c r="B3049" s="216"/>
      <c r="C3049" s="199"/>
      <c r="D3049" s="199"/>
      <c r="E3049" s="199"/>
      <c r="F3049" s="199"/>
    </row>
    <row r="3050" s="197" customFormat="true" ht="15.8" spans="1:6">
      <c r="A3050" s="199"/>
      <c r="B3050" s="216"/>
      <c r="C3050" s="199"/>
      <c r="D3050" s="199"/>
      <c r="E3050" s="199"/>
      <c r="F3050" s="199"/>
    </row>
    <row r="3051" s="197" customFormat="true" ht="15.8" spans="1:6">
      <c r="A3051" s="199"/>
      <c r="B3051" s="216"/>
      <c r="C3051" s="199"/>
      <c r="D3051" s="199"/>
      <c r="E3051" s="199"/>
      <c r="F3051" s="199"/>
    </row>
    <row r="3052" s="197" customFormat="true" ht="15.8" spans="1:6">
      <c r="A3052" s="199"/>
      <c r="B3052" s="216"/>
      <c r="C3052" s="199"/>
      <c r="D3052" s="199"/>
      <c r="E3052" s="199"/>
      <c r="F3052" s="199"/>
    </row>
    <row r="3053" s="197" customFormat="true" ht="15.8" spans="1:6">
      <c r="A3053" s="199"/>
      <c r="B3053" s="216"/>
      <c r="C3053" s="199"/>
      <c r="D3053" s="199"/>
      <c r="E3053" s="199"/>
      <c r="F3053" s="199"/>
    </row>
    <row r="3054" s="197" customFormat="true" ht="15.8" spans="1:6">
      <c r="A3054" s="199"/>
      <c r="B3054" s="216"/>
      <c r="C3054" s="199"/>
      <c r="D3054" s="199"/>
      <c r="E3054" s="199"/>
      <c r="F3054" s="199"/>
    </row>
    <row r="3055" s="197" customFormat="true" ht="15.8" spans="1:6">
      <c r="A3055" s="199"/>
      <c r="B3055" s="216"/>
      <c r="C3055" s="199"/>
      <c r="D3055" s="199"/>
      <c r="E3055" s="199"/>
      <c r="F3055" s="199"/>
    </row>
    <row r="3056" s="197" customFormat="true" ht="15.8" spans="1:6">
      <c r="A3056" s="199"/>
      <c r="B3056" s="216"/>
      <c r="C3056" s="199"/>
      <c r="D3056" s="199"/>
      <c r="E3056" s="199"/>
      <c r="F3056" s="199"/>
    </row>
    <row r="3057" s="197" customFormat="true" ht="15.8" spans="1:6">
      <c r="A3057" s="199"/>
      <c r="B3057" s="216"/>
      <c r="C3057" s="199"/>
      <c r="D3057" s="199"/>
      <c r="E3057" s="199"/>
      <c r="F3057" s="199"/>
    </row>
    <row r="3058" s="197" customFormat="true" ht="15.8" spans="1:6">
      <c r="A3058" s="199"/>
      <c r="B3058" s="216"/>
      <c r="C3058" s="199"/>
      <c r="D3058" s="199"/>
      <c r="E3058" s="199"/>
      <c r="F3058" s="199"/>
    </row>
    <row r="3059" s="197" customFormat="true" ht="15.8" spans="1:6">
      <c r="A3059" s="199"/>
      <c r="B3059" s="216"/>
      <c r="C3059" s="199"/>
      <c r="D3059" s="199"/>
      <c r="E3059" s="199"/>
      <c r="F3059" s="199"/>
    </row>
    <row r="3060" s="197" customFormat="true" ht="15.8" spans="1:6">
      <c r="A3060" s="199"/>
      <c r="B3060" s="216"/>
      <c r="C3060" s="199"/>
      <c r="D3060" s="199"/>
      <c r="E3060" s="199"/>
      <c r="F3060" s="199"/>
    </row>
    <row r="3061" s="197" customFormat="true" ht="15.8" spans="1:6">
      <c r="A3061" s="199"/>
      <c r="B3061" s="216"/>
      <c r="C3061" s="199"/>
      <c r="D3061" s="199"/>
      <c r="E3061" s="199"/>
      <c r="F3061" s="199"/>
    </row>
    <row r="3062" s="197" customFormat="true" ht="15.8" spans="1:6">
      <c r="A3062" s="199"/>
      <c r="B3062" s="216"/>
      <c r="C3062" s="199"/>
      <c r="D3062" s="199"/>
      <c r="E3062" s="199"/>
      <c r="F3062" s="199"/>
    </row>
    <row r="3063" s="197" customFormat="true" ht="15.8" spans="1:6">
      <c r="A3063" s="199"/>
      <c r="B3063" s="216"/>
      <c r="C3063" s="199"/>
      <c r="D3063" s="199"/>
      <c r="E3063" s="199"/>
      <c r="F3063" s="199"/>
    </row>
    <row r="3064" s="197" customFormat="true" ht="15.8" spans="1:6">
      <c r="A3064" s="199"/>
      <c r="B3064" s="216"/>
      <c r="C3064" s="199"/>
      <c r="D3064" s="199"/>
      <c r="E3064" s="199"/>
      <c r="F3064" s="199"/>
    </row>
    <row r="3065" s="197" customFormat="true" ht="15.8" spans="1:6">
      <c r="A3065" s="199"/>
      <c r="B3065" s="216"/>
      <c r="C3065" s="199"/>
      <c r="D3065" s="199"/>
      <c r="E3065" s="199"/>
      <c r="F3065" s="199"/>
    </row>
    <row r="3066" s="197" customFormat="true" ht="15.8" spans="1:6">
      <c r="A3066" s="199"/>
      <c r="B3066" s="216"/>
      <c r="C3066" s="199"/>
      <c r="D3066" s="199"/>
      <c r="E3066" s="199"/>
      <c r="F3066" s="199"/>
    </row>
    <row r="3067" s="197" customFormat="true" ht="15.8" spans="1:6">
      <c r="A3067" s="199"/>
      <c r="B3067" s="216"/>
      <c r="C3067" s="199"/>
      <c r="D3067" s="199"/>
      <c r="E3067" s="199"/>
      <c r="F3067" s="199"/>
    </row>
    <row r="3068" s="197" customFormat="true" ht="15.8" spans="1:6">
      <c r="A3068" s="199"/>
      <c r="B3068" s="216"/>
      <c r="C3068" s="199"/>
      <c r="D3068" s="199"/>
      <c r="E3068" s="199"/>
      <c r="F3068" s="199"/>
    </row>
    <row r="3069" s="197" customFormat="true" ht="15.8" spans="1:6">
      <c r="A3069" s="199"/>
      <c r="B3069" s="216"/>
      <c r="C3069" s="199"/>
      <c r="D3069" s="199"/>
      <c r="E3069" s="199"/>
      <c r="F3069" s="199"/>
    </row>
    <row r="3070" s="197" customFormat="true" ht="15.8" spans="1:6">
      <c r="A3070" s="199"/>
      <c r="B3070" s="216"/>
      <c r="C3070" s="199"/>
      <c r="D3070" s="199"/>
      <c r="E3070" s="199"/>
      <c r="F3070" s="199"/>
    </row>
    <row r="3071" s="197" customFormat="true" ht="15.8" spans="1:6">
      <c r="A3071" s="199"/>
      <c r="B3071" s="216"/>
      <c r="C3071" s="199"/>
      <c r="D3071" s="199"/>
      <c r="E3071" s="199"/>
      <c r="F3071" s="199"/>
    </row>
    <row r="3072" s="197" customFormat="true" ht="15.8" spans="1:6">
      <c r="A3072" s="199"/>
      <c r="B3072" s="216"/>
      <c r="C3072" s="199"/>
      <c r="D3072" s="199"/>
      <c r="E3072" s="199"/>
      <c r="F3072" s="199"/>
    </row>
    <row r="3073" s="197" customFormat="true" ht="15.8" spans="1:6">
      <c r="A3073" s="199"/>
      <c r="B3073" s="216"/>
      <c r="C3073" s="199"/>
      <c r="D3073" s="199"/>
      <c r="E3073" s="199"/>
      <c r="F3073" s="199"/>
    </row>
    <row r="3074" s="197" customFormat="true" ht="15.8" spans="1:6">
      <c r="A3074" s="199"/>
      <c r="B3074" s="216"/>
      <c r="C3074" s="199"/>
      <c r="D3074" s="199"/>
      <c r="E3074" s="199"/>
      <c r="F3074" s="199"/>
    </row>
    <row r="3075" s="197" customFormat="true" ht="15.8" spans="1:6">
      <c r="A3075" s="199"/>
      <c r="B3075" s="216"/>
      <c r="C3075" s="199"/>
      <c r="D3075" s="199"/>
      <c r="E3075" s="199"/>
      <c r="F3075" s="199"/>
    </row>
    <row r="3076" s="197" customFormat="true" ht="15.8" spans="1:6">
      <c r="A3076" s="199"/>
      <c r="B3076" s="216"/>
      <c r="C3076" s="199"/>
      <c r="D3076" s="199"/>
      <c r="E3076" s="199"/>
      <c r="F3076" s="199"/>
    </row>
    <row r="3077" s="197" customFormat="true" ht="15.8" spans="1:6">
      <c r="A3077" s="199"/>
      <c r="B3077" s="216"/>
      <c r="C3077" s="199"/>
      <c r="D3077" s="199"/>
      <c r="E3077" s="199"/>
      <c r="F3077" s="199"/>
    </row>
    <row r="3078" s="197" customFormat="true" ht="15.8" spans="1:6">
      <c r="A3078" s="199"/>
      <c r="B3078" s="216"/>
      <c r="C3078" s="199"/>
      <c r="D3078" s="199"/>
      <c r="E3078" s="199"/>
      <c r="F3078" s="199"/>
    </row>
    <row r="3079" s="197" customFormat="true" ht="15.8" spans="1:6">
      <c r="A3079" s="199"/>
      <c r="B3079" s="216"/>
      <c r="C3079" s="199"/>
      <c r="D3079" s="199"/>
      <c r="E3079" s="199"/>
      <c r="F3079" s="199"/>
    </row>
    <row r="3080" s="197" customFormat="true" ht="15.8" spans="1:6">
      <c r="A3080" s="199"/>
      <c r="B3080" s="216"/>
      <c r="C3080" s="199"/>
      <c r="D3080" s="199"/>
      <c r="E3080" s="199"/>
      <c r="F3080" s="199"/>
    </row>
    <row r="3081" s="197" customFormat="true" ht="15.8" spans="1:6">
      <c r="A3081" s="199"/>
      <c r="B3081" s="216"/>
      <c r="C3081" s="199"/>
      <c r="D3081" s="199"/>
      <c r="E3081" s="199"/>
      <c r="F3081" s="199"/>
    </row>
    <row r="3082" s="197" customFormat="true" ht="15.8" spans="1:6">
      <c r="A3082" s="199"/>
      <c r="B3082" s="216"/>
      <c r="C3082" s="199"/>
      <c r="D3082" s="199"/>
      <c r="E3082" s="199"/>
      <c r="F3082" s="199"/>
    </row>
    <row r="3083" s="197" customFormat="true" ht="15.8" spans="1:6">
      <c r="A3083" s="199"/>
      <c r="B3083" s="216"/>
      <c r="C3083" s="199"/>
      <c r="D3083" s="199"/>
      <c r="E3083" s="199"/>
      <c r="F3083" s="199"/>
    </row>
    <row r="3084" s="197" customFormat="true" ht="15.8" spans="1:6">
      <c r="A3084" s="199"/>
      <c r="B3084" s="216"/>
      <c r="C3084" s="199"/>
      <c r="D3084" s="199"/>
      <c r="E3084" s="199"/>
      <c r="F3084" s="199"/>
    </row>
    <row r="3085" s="197" customFormat="true" ht="15.8" spans="1:6">
      <c r="A3085" s="199"/>
      <c r="B3085" s="216"/>
      <c r="C3085" s="199"/>
      <c r="D3085" s="199"/>
      <c r="E3085" s="199"/>
      <c r="F3085" s="199"/>
    </row>
    <row r="3086" s="197" customFormat="true" ht="15.8" spans="1:6">
      <c r="A3086" s="199"/>
      <c r="B3086" s="216"/>
      <c r="C3086" s="199"/>
      <c r="D3086" s="199"/>
      <c r="E3086" s="199"/>
      <c r="F3086" s="199"/>
    </row>
    <row r="3087" s="197" customFormat="true" ht="15.8" spans="1:6">
      <c r="A3087" s="199"/>
      <c r="B3087" s="216"/>
      <c r="C3087" s="199"/>
      <c r="D3087" s="199"/>
      <c r="E3087" s="199"/>
      <c r="F3087" s="199"/>
    </row>
    <row r="3088" s="197" customFormat="true" ht="15.8" spans="1:6">
      <c r="A3088" s="199"/>
      <c r="B3088" s="216"/>
      <c r="C3088" s="199"/>
      <c r="D3088" s="199"/>
      <c r="E3088" s="199"/>
      <c r="F3088" s="199"/>
    </row>
    <row r="3089" s="197" customFormat="true" ht="15.8" spans="1:6">
      <c r="A3089" s="199"/>
      <c r="B3089" s="216"/>
      <c r="C3089" s="199"/>
      <c r="D3089" s="199"/>
      <c r="E3089" s="199"/>
      <c r="F3089" s="199"/>
    </row>
    <row r="3090" s="197" customFormat="true" ht="15.8" spans="1:6">
      <c r="A3090" s="199"/>
      <c r="B3090" s="216"/>
      <c r="C3090" s="199"/>
      <c r="D3090" s="199"/>
      <c r="E3090" s="199"/>
      <c r="F3090" s="199"/>
    </row>
    <row r="3091" s="197" customFormat="true" ht="15.8" spans="1:6">
      <c r="A3091" s="199"/>
      <c r="B3091" s="216"/>
      <c r="C3091" s="199"/>
      <c r="D3091" s="199"/>
      <c r="E3091" s="199"/>
      <c r="F3091" s="199"/>
    </row>
    <row r="3092" s="197" customFormat="true" ht="15.8" spans="1:6">
      <c r="A3092" s="199"/>
      <c r="B3092" s="216"/>
      <c r="C3092" s="199"/>
      <c r="D3092" s="199"/>
      <c r="E3092" s="199"/>
      <c r="F3092" s="199"/>
    </row>
    <row r="3093" s="197" customFormat="true" ht="15.8" spans="1:6">
      <c r="A3093" s="199"/>
      <c r="B3093" s="216"/>
      <c r="C3093" s="199"/>
      <c r="D3093" s="199"/>
      <c r="E3093" s="199"/>
      <c r="F3093" s="199"/>
    </row>
    <row r="3094" s="197" customFormat="true" ht="15.8" spans="1:6">
      <c r="A3094" s="199"/>
      <c r="B3094" s="216"/>
      <c r="C3094" s="199"/>
      <c r="D3094" s="199"/>
      <c r="E3094" s="199"/>
      <c r="F3094" s="199"/>
    </row>
    <row r="3095" s="197" customFormat="true" ht="15.8" spans="1:6">
      <c r="A3095" s="199"/>
      <c r="B3095" s="216"/>
      <c r="C3095" s="199"/>
      <c r="D3095" s="199"/>
      <c r="E3095" s="199"/>
      <c r="F3095" s="199"/>
    </row>
    <row r="3096" s="197" customFormat="true" ht="15.8" spans="1:6">
      <c r="A3096" s="199"/>
      <c r="B3096" s="216"/>
      <c r="C3096" s="199"/>
      <c r="D3096" s="199"/>
      <c r="E3096" s="199"/>
      <c r="F3096" s="199"/>
    </row>
    <row r="3097" s="197" customFormat="true" ht="15.8" spans="1:6">
      <c r="A3097" s="199"/>
      <c r="B3097" s="216"/>
      <c r="C3097" s="199"/>
      <c r="D3097" s="199"/>
      <c r="E3097" s="199"/>
      <c r="F3097" s="199"/>
    </row>
    <row r="3098" s="197" customFormat="true" ht="15.8" spans="1:6">
      <c r="A3098" s="199"/>
      <c r="B3098" s="216"/>
      <c r="C3098" s="199"/>
      <c r="D3098" s="199"/>
      <c r="E3098" s="199"/>
      <c r="F3098" s="199"/>
    </row>
    <row r="3099" s="197" customFormat="true" ht="15.8" spans="1:6">
      <c r="A3099" s="199"/>
      <c r="B3099" s="216"/>
      <c r="C3099" s="199"/>
      <c r="D3099" s="199"/>
      <c r="E3099" s="199"/>
      <c r="F3099" s="199"/>
    </row>
    <row r="3100" s="197" customFormat="true" ht="15.8" spans="1:6">
      <c r="A3100" s="199"/>
      <c r="B3100" s="216"/>
      <c r="C3100" s="199"/>
      <c r="D3100" s="199"/>
      <c r="E3100" s="199"/>
      <c r="F3100" s="199"/>
    </row>
    <row r="3101" s="197" customFormat="true" ht="15.8" spans="1:6">
      <c r="A3101" s="199"/>
      <c r="B3101" s="216"/>
      <c r="C3101" s="199"/>
      <c r="D3101" s="199"/>
      <c r="E3101" s="199"/>
      <c r="F3101" s="199"/>
    </row>
    <row r="3102" s="197" customFormat="true" ht="15.8" spans="1:6">
      <c r="A3102" s="199"/>
      <c r="B3102" s="216"/>
      <c r="C3102" s="199"/>
      <c r="D3102" s="199"/>
      <c r="E3102" s="199"/>
      <c r="F3102" s="199"/>
    </row>
    <row r="3103" s="197" customFormat="true" ht="15.8" spans="1:6">
      <c r="A3103" s="199"/>
      <c r="B3103" s="216"/>
      <c r="C3103" s="199"/>
      <c r="D3103" s="199"/>
      <c r="E3103" s="199"/>
      <c r="F3103" s="199"/>
    </row>
    <row r="3104" s="197" customFormat="true" ht="15.8" spans="1:6">
      <c r="A3104" s="199"/>
      <c r="B3104" s="216"/>
      <c r="C3104" s="199"/>
      <c r="D3104" s="199"/>
      <c r="E3104" s="199"/>
      <c r="F3104" s="199"/>
    </row>
    <row r="3105" s="197" customFormat="true" ht="15.8" spans="1:6">
      <c r="A3105" s="199"/>
      <c r="B3105" s="216"/>
      <c r="C3105" s="199"/>
      <c r="D3105" s="199"/>
      <c r="E3105" s="199"/>
      <c r="F3105" s="199"/>
    </row>
    <row r="3106" s="197" customFormat="true" ht="15.8" spans="1:6">
      <c r="A3106" s="199"/>
      <c r="B3106" s="216"/>
      <c r="C3106" s="199"/>
      <c r="D3106" s="199"/>
      <c r="E3106" s="199"/>
      <c r="F3106" s="199"/>
    </row>
    <row r="3107" s="197" customFormat="true" ht="15.8" spans="1:6">
      <c r="A3107" s="199"/>
      <c r="B3107" s="216"/>
      <c r="C3107" s="199"/>
      <c r="D3107" s="199"/>
      <c r="E3107" s="199"/>
      <c r="F3107" s="199"/>
    </row>
    <row r="3108" s="197" customFormat="true" ht="15.8" spans="1:6">
      <c r="A3108" s="199"/>
      <c r="B3108" s="216"/>
      <c r="C3108" s="199"/>
      <c r="D3108" s="199"/>
      <c r="E3108" s="199"/>
      <c r="F3108" s="199"/>
    </row>
    <row r="3109" s="197" customFormat="true" ht="15.8" spans="1:6">
      <c r="A3109" s="199"/>
      <c r="B3109" s="216"/>
      <c r="C3109" s="199"/>
      <c r="D3109" s="199"/>
      <c r="E3109" s="199"/>
      <c r="F3109" s="199"/>
    </row>
    <row r="3110" s="197" customFormat="true" ht="15.8" spans="1:6">
      <c r="A3110" s="199"/>
      <c r="B3110" s="216"/>
      <c r="C3110" s="199"/>
      <c r="D3110" s="199"/>
      <c r="E3110" s="199"/>
      <c r="F3110" s="199"/>
    </row>
    <row r="3111" s="197" customFormat="true" ht="15.8" spans="1:6">
      <c r="A3111" s="199"/>
      <c r="B3111" s="216"/>
      <c r="C3111" s="199"/>
      <c r="D3111" s="199"/>
      <c r="E3111" s="199"/>
      <c r="F3111" s="199"/>
    </row>
    <row r="3112" s="197" customFormat="true" ht="15.8" spans="1:6">
      <c r="A3112" s="199"/>
      <c r="B3112" s="216"/>
      <c r="C3112" s="199"/>
      <c r="D3112" s="199"/>
      <c r="E3112" s="199"/>
      <c r="F3112" s="199"/>
    </row>
    <row r="3113" s="197" customFormat="true" ht="15.8" spans="1:6">
      <c r="A3113" s="199"/>
      <c r="B3113" s="216"/>
      <c r="C3113" s="199"/>
      <c r="D3113" s="199"/>
      <c r="E3113" s="199"/>
      <c r="F3113" s="199"/>
    </row>
    <row r="3114" s="197" customFormat="true" ht="15.8" spans="1:6">
      <c r="A3114" s="199"/>
      <c r="B3114" s="216"/>
      <c r="C3114" s="199"/>
      <c r="D3114" s="199"/>
      <c r="E3114" s="199"/>
      <c r="F3114" s="199"/>
    </row>
    <row r="3115" s="197" customFormat="true" ht="15.8" spans="1:6">
      <c r="A3115" s="199"/>
      <c r="B3115" s="216"/>
      <c r="C3115" s="199"/>
      <c r="D3115" s="199"/>
      <c r="E3115" s="199"/>
      <c r="F3115" s="199"/>
    </row>
    <row r="3116" s="197" customFormat="true" ht="15.8" spans="1:6">
      <c r="A3116" s="199"/>
      <c r="B3116" s="216"/>
      <c r="C3116" s="199"/>
      <c r="D3116" s="199"/>
      <c r="E3116" s="199"/>
      <c r="F3116" s="199"/>
    </row>
    <row r="3117" s="197" customFormat="true" ht="15.8" spans="1:6">
      <c r="A3117" s="199"/>
      <c r="B3117" s="216"/>
      <c r="C3117" s="199"/>
      <c r="D3117" s="199"/>
      <c r="E3117" s="199"/>
      <c r="F3117" s="199"/>
    </row>
    <row r="3118" s="197" customFormat="true" ht="15.8" spans="1:6">
      <c r="A3118" s="199"/>
      <c r="B3118" s="216"/>
      <c r="C3118" s="199"/>
      <c r="D3118" s="199"/>
      <c r="E3118" s="199"/>
      <c r="F3118" s="199"/>
    </row>
    <row r="3119" s="197" customFormat="true" ht="15.8" spans="1:6">
      <c r="A3119" s="199"/>
      <c r="B3119" s="216"/>
      <c r="C3119" s="199"/>
      <c r="D3119" s="199"/>
      <c r="E3119" s="199"/>
      <c r="F3119" s="199"/>
    </row>
    <row r="3120" s="197" customFormat="true" ht="15.8" spans="1:6">
      <c r="A3120" s="199"/>
      <c r="B3120" s="216"/>
      <c r="C3120" s="199"/>
      <c r="D3120" s="199"/>
      <c r="E3120" s="199"/>
      <c r="F3120" s="199"/>
    </row>
    <row r="3121" s="197" customFormat="true" ht="15.8" spans="1:6">
      <c r="A3121" s="199"/>
      <c r="B3121" s="216"/>
      <c r="C3121" s="199"/>
      <c r="D3121" s="199"/>
      <c r="E3121" s="199"/>
      <c r="F3121" s="199"/>
    </row>
    <row r="3122" s="197" customFormat="true" ht="15.8" spans="1:6">
      <c r="A3122" s="199"/>
      <c r="B3122" s="216"/>
      <c r="C3122" s="199"/>
      <c r="D3122" s="199"/>
      <c r="E3122" s="199"/>
      <c r="F3122" s="199"/>
    </row>
    <row r="3123" s="197" customFormat="true" ht="15.8" spans="1:6">
      <c r="A3123" s="199"/>
      <c r="B3123" s="216"/>
      <c r="C3123" s="199"/>
      <c r="D3123" s="199"/>
      <c r="E3123" s="199"/>
      <c r="F3123" s="199"/>
    </row>
    <row r="3124" s="197" customFormat="true" ht="15.8" spans="1:6">
      <c r="A3124" s="199"/>
      <c r="B3124" s="216"/>
      <c r="C3124" s="199"/>
      <c r="D3124" s="199"/>
      <c r="E3124" s="199"/>
      <c r="F3124" s="199"/>
    </row>
    <row r="3125" s="197" customFormat="true" ht="15.8" spans="1:6">
      <c r="A3125" s="199"/>
      <c r="B3125" s="216"/>
      <c r="C3125" s="199"/>
      <c r="D3125" s="199"/>
      <c r="E3125" s="199"/>
      <c r="F3125" s="199"/>
    </row>
    <row r="3126" s="197" customFormat="true" ht="15.8" spans="1:6">
      <c r="A3126" s="199"/>
      <c r="B3126" s="216"/>
      <c r="C3126" s="199"/>
      <c r="D3126" s="199"/>
      <c r="E3126" s="199"/>
      <c r="F3126" s="199"/>
    </row>
    <row r="3127" s="197" customFormat="true" ht="15.8" spans="1:6">
      <c r="A3127" s="199"/>
      <c r="B3127" s="216"/>
      <c r="C3127" s="199"/>
      <c r="D3127" s="199"/>
      <c r="E3127" s="199"/>
      <c r="F3127" s="199"/>
    </row>
    <row r="3128" s="197" customFormat="true" ht="15.8" spans="1:6">
      <c r="A3128" s="199"/>
      <c r="B3128" s="216"/>
      <c r="C3128" s="199"/>
      <c r="D3128" s="199"/>
      <c r="E3128" s="199"/>
      <c r="F3128" s="199"/>
    </row>
    <row r="3129" s="197" customFormat="true" ht="15.8" spans="1:6">
      <c r="A3129" s="199"/>
      <c r="B3129" s="216"/>
      <c r="C3129" s="199"/>
      <c r="D3129" s="199"/>
      <c r="E3129" s="199"/>
      <c r="F3129" s="199"/>
    </row>
    <row r="3130" s="197" customFormat="true" ht="15.8" spans="1:6">
      <c r="A3130" s="199"/>
      <c r="B3130" s="216"/>
      <c r="C3130" s="199"/>
      <c r="D3130" s="199"/>
      <c r="E3130" s="199"/>
      <c r="F3130" s="199"/>
    </row>
    <row r="3131" s="197" customFormat="true" ht="15.8" spans="1:6">
      <c r="A3131" s="199"/>
      <c r="B3131" s="216"/>
      <c r="C3131" s="199"/>
      <c r="D3131" s="199"/>
      <c r="E3131" s="199"/>
      <c r="F3131" s="199"/>
    </row>
    <row r="3132" s="197" customFormat="true" ht="15.8" spans="1:6">
      <c r="A3132" s="199"/>
      <c r="B3132" s="216"/>
      <c r="C3132" s="199"/>
      <c r="D3132" s="199"/>
      <c r="E3132" s="199"/>
      <c r="F3132" s="199"/>
    </row>
    <row r="3133" s="197" customFormat="true" ht="15.8" spans="1:6">
      <c r="A3133" s="199"/>
      <c r="B3133" s="216"/>
      <c r="C3133" s="199"/>
      <c r="D3133" s="199"/>
      <c r="E3133" s="199"/>
      <c r="F3133" s="199"/>
    </row>
    <row r="3134" s="197" customFormat="true" ht="15.8" spans="1:6">
      <c r="A3134" s="199"/>
      <c r="B3134" s="216"/>
      <c r="C3134" s="199"/>
      <c r="D3134" s="199"/>
      <c r="E3134" s="199"/>
      <c r="F3134" s="199"/>
    </row>
    <row r="3135" s="197" customFormat="true" ht="15.8" spans="1:6">
      <c r="A3135" s="199"/>
      <c r="B3135" s="216"/>
      <c r="C3135" s="199"/>
      <c r="D3135" s="199"/>
      <c r="E3135" s="199"/>
      <c r="F3135" s="199"/>
    </row>
    <row r="3136" s="197" customFormat="true" ht="15.8" spans="1:6">
      <c r="A3136" s="199"/>
      <c r="B3136" s="216"/>
      <c r="C3136" s="199"/>
      <c r="D3136" s="199"/>
      <c r="E3136" s="199"/>
      <c r="F3136" s="199"/>
    </row>
    <row r="3137" s="197" customFormat="true" ht="15.8" spans="1:6">
      <c r="A3137" s="199"/>
      <c r="B3137" s="216"/>
      <c r="C3137" s="199"/>
      <c r="D3137" s="199"/>
      <c r="E3137" s="199"/>
      <c r="F3137" s="199"/>
    </row>
    <row r="3138" s="197" customFormat="true" ht="15.8" spans="1:6">
      <c r="A3138" s="199"/>
      <c r="B3138" s="216"/>
      <c r="C3138" s="199"/>
      <c r="D3138" s="199"/>
      <c r="E3138" s="199"/>
      <c r="F3138" s="199"/>
    </row>
    <row r="3139" s="197" customFormat="true" ht="15.8" spans="1:6">
      <c r="A3139" s="199"/>
      <c r="B3139" s="216"/>
      <c r="C3139" s="199"/>
      <c r="D3139" s="199"/>
      <c r="E3139" s="199"/>
      <c r="F3139" s="199"/>
    </row>
    <row r="3140" s="197" customFormat="true" ht="15.8" spans="1:6">
      <c r="A3140" s="199"/>
      <c r="B3140" s="216"/>
      <c r="C3140" s="199"/>
      <c r="D3140" s="199"/>
      <c r="E3140" s="199"/>
      <c r="F3140" s="199"/>
    </row>
    <row r="3141" s="197" customFormat="true" ht="15.8" spans="1:6">
      <c r="A3141" s="199"/>
      <c r="B3141" s="216"/>
      <c r="C3141" s="199"/>
      <c r="D3141" s="199"/>
      <c r="E3141" s="199"/>
      <c r="F3141" s="199"/>
    </row>
    <row r="3142" s="197" customFormat="true" ht="15.8" spans="1:6">
      <c r="A3142" s="199"/>
      <c r="B3142" s="216"/>
      <c r="C3142" s="199"/>
      <c r="D3142" s="199"/>
      <c r="E3142" s="199"/>
      <c r="F3142" s="199"/>
    </row>
    <row r="3143" s="197" customFormat="true" ht="15.8" spans="1:6">
      <c r="A3143" s="199"/>
      <c r="B3143" s="216"/>
      <c r="C3143" s="199"/>
      <c r="D3143" s="199"/>
      <c r="E3143" s="199"/>
      <c r="F3143" s="199"/>
    </row>
    <row r="3144" s="197" customFormat="true" ht="15.8" spans="1:6">
      <c r="A3144" s="199"/>
      <c r="B3144" s="216"/>
      <c r="C3144" s="199"/>
      <c r="D3144" s="199"/>
      <c r="E3144" s="199"/>
      <c r="F3144" s="199"/>
    </row>
    <row r="3145" s="197" customFormat="true" ht="15.8" spans="1:6">
      <c r="A3145" s="199"/>
      <c r="B3145" s="216"/>
      <c r="C3145" s="199"/>
      <c r="D3145" s="199"/>
      <c r="E3145" s="199"/>
      <c r="F3145" s="199"/>
    </row>
    <row r="3146" s="197" customFormat="true" ht="15.8" spans="1:6">
      <c r="A3146" s="199"/>
      <c r="B3146" s="216"/>
      <c r="C3146" s="199"/>
      <c r="D3146" s="199"/>
      <c r="E3146" s="199"/>
      <c r="F3146" s="199"/>
    </row>
    <row r="3147" s="197" customFormat="true" ht="15.8" spans="1:6">
      <c r="A3147" s="199"/>
      <c r="B3147" s="216"/>
      <c r="C3147" s="199"/>
      <c r="D3147" s="199"/>
      <c r="E3147" s="199"/>
      <c r="F3147" s="199"/>
    </row>
    <row r="3148" s="197" customFormat="true" ht="15.8" spans="1:6">
      <c r="A3148" s="199"/>
      <c r="B3148" s="216"/>
      <c r="C3148" s="199"/>
      <c r="D3148" s="199"/>
      <c r="E3148" s="199"/>
      <c r="F3148" s="199"/>
    </row>
    <row r="3149" s="197" customFormat="true" ht="15.8" spans="1:6">
      <c r="A3149" s="199"/>
      <c r="B3149" s="216"/>
      <c r="C3149" s="199"/>
      <c r="D3149" s="199"/>
      <c r="E3149" s="199"/>
      <c r="F3149" s="199"/>
    </row>
    <row r="3150" s="197" customFormat="true" ht="15.8" spans="1:6">
      <c r="A3150" s="199"/>
      <c r="B3150" s="216"/>
      <c r="C3150" s="199"/>
      <c r="D3150" s="199"/>
      <c r="E3150" s="199"/>
      <c r="F3150" s="199"/>
    </row>
    <row r="3151" s="197" customFormat="true" ht="15.8" spans="1:6">
      <c r="A3151" s="199"/>
      <c r="B3151" s="216"/>
      <c r="C3151" s="199"/>
      <c r="D3151" s="199"/>
      <c r="E3151" s="199"/>
      <c r="F3151" s="199"/>
    </row>
    <row r="3152" s="197" customFormat="true" ht="15.8" spans="1:6">
      <c r="A3152" s="199"/>
      <c r="B3152" s="216"/>
      <c r="C3152" s="199"/>
      <c r="D3152" s="199"/>
      <c r="E3152" s="199"/>
      <c r="F3152" s="199"/>
    </row>
    <row r="3153" s="197" customFormat="true" ht="15.8" spans="1:6">
      <c r="A3153" s="199"/>
      <c r="B3153" s="216"/>
      <c r="C3153" s="199"/>
      <c r="D3153" s="199"/>
      <c r="E3153" s="199"/>
      <c r="F3153" s="199"/>
    </row>
    <row r="3154" s="197" customFormat="true" ht="15.8" spans="1:6">
      <c r="A3154" s="199"/>
      <c r="B3154" s="216"/>
      <c r="C3154" s="199"/>
      <c r="D3154" s="199"/>
      <c r="E3154" s="199"/>
      <c r="F3154" s="199"/>
    </row>
    <row r="3155" s="197" customFormat="true" ht="15.8" spans="1:6">
      <c r="A3155" s="199"/>
      <c r="B3155" s="216"/>
      <c r="C3155" s="199"/>
      <c r="D3155" s="199"/>
      <c r="E3155" s="199"/>
      <c r="F3155" s="199"/>
    </row>
    <row r="3156" s="197" customFormat="true" ht="15.8" spans="1:6">
      <c r="A3156" s="199"/>
      <c r="B3156" s="216"/>
      <c r="C3156" s="199"/>
      <c r="D3156" s="199"/>
      <c r="E3156" s="199"/>
      <c r="F3156" s="199"/>
    </row>
    <row r="3157" s="197" customFormat="true" ht="15.8" spans="1:6">
      <c r="A3157" s="199"/>
      <c r="B3157" s="216"/>
      <c r="C3157" s="199"/>
      <c r="D3157" s="199"/>
      <c r="E3157" s="199"/>
      <c r="F3157" s="199"/>
    </row>
    <row r="3158" s="197" customFormat="true" ht="15.8" spans="1:6">
      <c r="A3158" s="199"/>
      <c r="B3158" s="216"/>
      <c r="C3158" s="199"/>
      <c r="D3158" s="199"/>
      <c r="E3158" s="199"/>
      <c r="F3158" s="199"/>
    </row>
    <row r="3159" s="197" customFormat="true" ht="15.8" spans="1:6">
      <c r="A3159" s="199"/>
      <c r="B3159" s="216"/>
      <c r="C3159" s="199"/>
      <c r="D3159" s="199"/>
      <c r="E3159" s="199"/>
      <c r="F3159" s="199"/>
    </row>
    <row r="3160" s="197" customFormat="true" ht="15.8" spans="1:6">
      <c r="A3160" s="199"/>
      <c r="B3160" s="216"/>
      <c r="C3160" s="199"/>
      <c r="D3160" s="199"/>
      <c r="E3160" s="199"/>
      <c r="F3160" s="199"/>
    </row>
    <row r="3161" s="197" customFormat="true" ht="15.8" spans="1:6">
      <c r="A3161" s="199"/>
      <c r="B3161" s="216"/>
      <c r="C3161" s="199"/>
      <c r="D3161" s="199"/>
      <c r="E3161" s="199"/>
      <c r="F3161" s="199"/>
    </row>
    <row r="3162" s="197" customFormat="true" ht="15.8" spans="1:6">
      <c r="A3162" s="199"/>
      <c r="B3162" s="216"/>
      <c r="C3162" s="199"/>
      <c r="D3162" s="199"/>
      <c r="E3162" s="199"/>
      <c r="F3162" s="199"/>
    </row>
    <row r="3163" s="197" customFormat="true" ht="15.8" spans="1:6">
      <c r="A3163" s="199"/>
      <c r="B3163" s="216"/>
      <c r="C3163" s="199"/>
      <c r="D3163" s="199"/>
      <c r="E3163" s="199"/>
      <c r="F3163" s="199"/>
    </row>
    <row r="3164" s="197" customFormat="true" ht="15.8" spans="1:6">
      <c r="A3164" s="199"/>
      <c r="B3164" s="216"/>
      <c r="C3164" s="199"/>
      <c r="D3164" s="199"/>
      <c r="E3164" s="199"/>
      <c r="F3164" s="199"/>
    </row>
    <row r="3165" s="197" customFormat="true" ht="15.8" spans="1:6">
      <c r="A3165" s="199"/>
      <c r="B3165" s="216"/>
      <c r="C3165" s="199"/>
      <c r="D3165" s="199"/>
      <c r="E3165" s="199"/>
      <c r="F3165" s="199"/>
    </row>
    <row r="3166" s="197" customFormat="true" ht="15.8" spans="1:6">
      <c r="A3166" s="199"/>
      <c r="B3166" s="216"/>
      <c r="C3166" s="199"/>
      <c r="D3166" s="199"/>
      <c r="E3166" s="199"/>
      <c r="F3166" s="199"/>
    </row>
    <row r="3167" s="197" customFormat="true" ht="15.8" spans="1:6">
      <c r="A3167" s="199"/>
      <c r="B3167" s="216"/>
      <c r="C3167" s="199"/>
      <c r="D3167" s="199"/>
      <c r="E3167" s="199"/>
      <c r="F3167" s="199"/>
    </row>
    <row r="3168" s="197" customFormat="true" ht="15.8" spans="1:6">
      <c r="A3168" s="199"/>
      <c r="B3168" s="216"/>
      <c r="C3168" s="199"/>
      <c r="D3168" s="199"/>
      <c r="E3168" s="199"/>
      <c r="F3168" s="199"/>
    </row>
    <row r="3169" s="197" customFormat="true" ht="15.8" spans="1:6">
      <c r="A3169" s="199"/>
      <c r="B3169" s="216"/>
      <c r="C3169" s="199"/>
      <c r="D3169" s="199"/>
      <c r="E3169" s="199"/>
      <c r="F3169" s="199"/>
    </row>
    <row r="3170" s="197" customFormat="true" ht="15.8" spans="1:6">
      <c r="A3170" s="199"/>
      <c r="B3170" s="216"/>
      <c r="C3170" s="199"/>
      <c r="D3170" s="199"/>
      <c r="E3170" s="199"/>
      <c r="F3170" s="199"/>
    </row>
    <row r="3171" s="197" customFormat="true" ht="15.8" spans="1:6">
      <c r="A3171" s="199"/>
      <c r="B3171" s="216"/>
      <c r="C3171" s="199"/>
      <c r="D3171" s="199"/>
      <c r="E3171" s="199"/>
      <c r="F3171" s="199"/>
    </row>
    <row r="3172" s="197" customFormat="true" ht="15.8" spans="1:6">
      <c r="A3172" s="199"/>
      <c r="B3172" s="216"/>
      <c r="C3172" s="199"/>
      <c r="D3172" s="199"/>
      <c r="E3172" s="199"/>
      <c r="F3172" s="199"/>
    </row>
    <row r="3173" s="197" customFormat="true" ht="15.8" spans="1:6">
      <c r="A3173" s="199"/>
      <c r="B3173" s="216"/>
      <c r="C3173" s="199"/>
      <c r="D3173" s="199"/>
      <c r="E3173" s="199"/>
      <c r="F3173" s="199"/>
    </row>
    <row r="3174" s="197" customFormat="true" ht="15.8" spans="1:6">
      <c r="A3174" s="199"/>
      <c r="B3174" s="216"/>
      <c r="C3174" s="199"/>
      <c r="D3174" s="199"/>
      <c r="E3174" s="199"/>
      <c r="F3174" s="199"/>
    </row>
    <row r="3175" s="197" customFormat="true" ht="15.8" spans="1:6">
      <c r="A3175" s="199"/>
      <c r="B3175" s="216"/>
      <c r="C3175" s="199"/>
      <c r="D3175" s="199"/>
      <c r="E3175" s="199"/>
      <c r="F3175" s="199"/>
    </row>
    <row r="3176" s="197" customFormat="true" ht="15.8" spans="1:6">
      <c r="A3176" s="199"/>
      <c r="B3176" s="216"/>
      <c r="C3176" s="199"/>
      <c r="D3176" s="199"/>
      <c r="E3176" s="199"/>
      <c r="F3176" s="199"/>
    </row>
    <row r="3177" s="197" customFormat="true" ht="15.8" spans="1:6">
      <c r="A3177" s="199"/>
      <c r="B3177" s="216"/>
      <c r="C3177" s="199"/>
      <c r="D3177" s="199"/>
      <c r="E3177" s="199"/>
      <c r="F3177" s="199"/>
    </row>
    <row r="3178" s="197" customFormat="true" ht="15.8" spans="1:6">
      <c r="A3178" s="199"/>
      <c r="B3178" s="216"/>
      <c r="C3178" s="199"/>
      <c r="D3178" s="199"/>
      <c r="E3178" s="199"/>
      <c r="F3178" s="199"/>
    </row>
    <row r="3179" s="197" customFormat="true" ht="15.8" spans="1:6">
      <c r="A3179" s="199"/>
      <c r="B3179" s="216"/>
      <c r="C3179" s="199"/>
      <c r="D3179" s="199"/>
      <c r="E3179" s="199"/>
      <c r="F3179" s="199"/>
    </row>
    <row r="3180" s="197" customFormat="true" ht="15.8" spans="1:6">
      <c r="A3180" s="199"/>
      <c r="B3180" s="216"/>
      <c r="C3180" s="199"/>
      <c r="D3180" s="199"/>
      <c r="E3180" s="199"/>
      <c r="F3180" s="199"/>
    </row>
    <row r="3181" s="197" customFormat="true" ht="15.8" spans="1:6">
      <c r="A3181" s="199"/>
      <c r="B3181" s="216"/>
      <c r="C3181" s="199"/>
      <c r="D3181" s="199"/>
      <c r="E3181" s="199"/>
      <c r="F3181" s="199"/>
    </row>
    <row r="3182" s="197" customFormat="true" ht="15.8" spans="1:6">
      <c r="A3182" s="199"/>
      <c r="B3182" s="216"/>
      <c r="C3182" s="199"/>
      <c r="D3182" s="199"/>
      <c r="E3182" s="199"/>
      <c r="F3182" s="199"/>
    </row>
    <row r="3183" s="197" customFormat="true" ht="15.8" spans="1:6">
      <c r="A3183" s="199"/>
      <c r="B3183" s="216"/>
      <c r="C3183" s="199"/>
      <c r="D3183" s="199"/>
      <c r="E3183" s="199"/>
      <c r="F3183" s="199"/>
    </row>
    <row r="3184" s="197" customFormat="true" ht="15.8" spans="1:6">
      <c r="A3184" s="199"/>
      <c r="B3184" s="216"/>
      <c r="C3184" s="199"/>
      <c r="D3184" s="199"/>
      <c r="E3184" s="199"/>
      <c r="F3184" s="199"/>
    </row>
    <row r="3185" s="197" customFormat="true" ht="15.8" spans="1:6">
      <c r="A3185" s="199"/>
      <c r="B3185" s="216"/>
      <c r="C3185" s="199"/>
      <c r="D3185" s="199"/>
      <c r="E3185" s="199"/>
      <c r="F3185" s="199"/>
    </row>
    <row r="3186" s="197" customFormat="true" ht="15.8" spans="1:6">
      <c r="A3186" s="199"/>
      <c r="B3186" s="216"/>
      <c r="C3186" s="199"/>
      <c r="D3186" s="199"/>
      <c r="E3186" s="199"/>
      <c r="F3186" s="199"/>
    </row>
    <row r="3187" s="197" customFormat="true" ht="15.8" spans="1:6">
      <c r="A3187" s="199"/>
      <c r="B3187" s="216"/>
      <c r="C3187" s="199"/>
      <c r="D3187" s="199"/>
      <c r="E3187" s="199"/>
      <c r="F3187" s="199"/>
    </row>
    <row r="3188" s="197" customFormat="true" ht="15.8" spans="1:6">
      <c r="A3188" s="199"/>
      <c r="B3188" s="216"/>
      <c r="C3188" s="199"/>
      <c r="D3188" s="199"/>
      <c r="E3188" s="199"/>
      <c r="F3188" s="199"/>
    </row>
    <row r="3189" s="197" customFormat="true" ht="15.8" spans="1:6">
      <c r="A3189" s="199"/>
      <c r="B3189" s="216"/>
      <c r="C3189" s="199"/>
      <c r="D3189" s="199"/>
      <c r="E3189" s="199"/>
      <c r="F3189" s="199"/>
    </row>
    <row r="3190" s="197" customFormat="true" ht="15.8" spans="1:6">
      <c r="A3190" s="199"/>
      <c r="B3190" s="216"/>
      <c r="C3190" s="199"/>
      <c r="D3190" s="199"/>
      <c r="E3190" s="199"/>
      <c r="F3190" s="199"/>
    </row>
    <row r="3191" s="197" customFormat="true" ht="15.8" spans="1:6">
      <c r="A3191" s="199"/>
      <c r="B3191" s="216"/>
      <c r="C3191" s="199"/>
      <c r="D3191" s="199"/>
      <c r="E3191" s="199"/>
      <c r="F3191" s="199"/>
    </row>
    <row r="3192" s="197" customFormat="true" ht="15.8" spans="1:6">
      <c r="A3192" s="199"/>
      <c r="B3192" s="216"/>
      <c r="C3192" s="199"/>
      <c r="D3192" s="199"/>
      <c r="E3192" s="199"/>
      <c r="F3192" s="199"/>
    </row>
    <row r="3193" s="197" customFormat="true" ht="15.8" spans="1:6">
      <c r="A3193" s="199"/>
      <c r="B3193" s="216"/>
      <c r="C3193" s="199"/>
      <c r="D3193" s="199"/>
      <c r="E3193" s="199"/>
      <c r="F3193" s="199"/>
    </row>
    <row r="3194" s="197" customFormat="true" ht="15.8" spans="1:6">
      <c r="A3194" s="199"/>
      <c r="B3194" s="216"/>
      <c r="C3194" s="199"/>
      <c r="D3194" s="199"/>
      <c r="E3194" s="199"/>
      <c r="F3194" s="199"/>
    </row>
    <row r="3195" s="197" customFormat="true" ht="15.8" spans="1:6">
      <c r="A3195" s="199"/>
      <c r="B3195" s="216"/>
      <c r="C3195" s="199"/>
      <c r="D3195" s="199"/>
      <c r="E3195" s="199"/>
      <c r="F3195" s="199"/>
    </row>
    <row r="3196" s="197" customFormat="true" ht="15.8" spans="1:6">
      <c r="A3196" s="199"/>
      <c r="B3196" s="216"/>
      <c r="C3196" s="199"/>
      <c r="D3196" s="199"/>
      <c r="E3196" s="199"/>
      <c r="F3196" s="199"/>
    </row>
    <row r="3197" s="197" customFormat="true" ht="15.8" spans="1:6">
      <c r="A3197" s="199"/>
      <c r="B3197" s="216"/>
      <c r="C3197" s="199"/>
      <c r="D3197" s="199"/>
      <c r="E3197" s="199"/>
      <c r="F3197" s="199"/>
    </row>
    <row r="3198" s="197" customFormat="true" ht="15.8" spans="1:6">
      <c r="A3198" s="199"/>
      <c r="B3198" s="216"/>
      <c r="C3198" s="199"/>
      <c r="D3198" s="199"/>
      <c r="E3198" s="199"/>
      <c r="F3198" s="199"/>
    </row>
    <row r="3199" s="197" customFormat="true" ht="15.8" spans="1:6">
      <c r="A3199" s="199"/>
      <c r="B3199" s="216"/>
      <c r="C3199" s="199"/>
      <c r="D3199" s="199"/>
      <c r="E3199" s="199"/>
      <c r="F3199" s="199"/>
    </row>
    <row r="3200" s="197" customFormat="true" ht="15.8" spans="1:6">
      <c r="A3200" s="199"/>
      <c r="B3200" s="216"/>
      <c r="C3200" s="199"/>
      <c r="D3200" s="199"/>
      <c r="E3200" s="199"/>
      <c r="F3200" s="199"/>
    </row>
    <row r="3201" s="197" customFormat="true" ht="15.8" spans="1:6">
      <c r="A3201" s="199"/>
      <c r="B3201" s="216"/>
      <c r="C3201" s="199"/>
      <c r="D3201" s="199"/>
      <c r="E3201" s="199"/>
      <c r="F3201" s="199"/>
    </row>
    <row r="3202" s="197" customFormat="true" ht="15.8" spans="1:6">
      <c r="A3202" s="199"/>
      <c r="B3202" s="216"/>
      <c r="C3202" s="199"/>
      <c r="D3202" s="199"/>
      <c r="E3202" s="199"/>
      <c r="F3202" s="199"/>
    </row>
    <row r="3203" s="197" customFormat="true" ht="15.8" spans="1:6">
      <c r="A3203" s="199"/>
      <c r="B3203" s="216"/>
      <c r="C3203" s="199"/>
      <c r="D3203" s="199"/>
      <c r="E3203" s="199"/>
      <c r="F3203" s="199"/>
    </row>
    <row r="3204" s="197" customFormat="true" ht="15.8" spans="1:6">
      <c r="A3204" s="199"/>
      <c r="B3204" s="216"/>
      <c r="C3204" s="199"/>
      <c r="D3204" s="199"/>
      <c r="E3204" s="199"/>
      <c r="F3204" s="199"/>
    </row>
    <row r="3205" s="197" customFormat="true" ht="15.8" spans="1:6">
      <c r="A3205" s="199"/>
      <c r="B3205" s="216"/>
      <c r="C3205" s="199"/>
      <c r="D3205" s="199"/>
      <c r="E3205" s="199"/>
      <c r="F3205" s="199"/>
    </row>
    <row r="3206" s="197" customFormat="true" ht="15.8" spans="1:6">
      <c r="A3206" s="199"/>
      <c r="B3206" s="216"/>
      <c r="C3206" s="199"/>
      <c r="D3206" s="199"/>
      <c r="E3206" s="199"/>
      <c r="F3206" s="199"/>
    </row>
    <row r="3207" s="197" customFormat="true" ht="15.8" spans="1:6">
      <c r="A3207" s="199"/>
      <c r="B3207" s="216"/>
      <c r="C3207" s="199"/>
      <c r="D3207" s="199"/>
      <c r="E3207" s="199"/>
      <c r="F3207" s="199"/>
    </row>
    <row r="3208" s="197" customFormat="true" ht="15.8" spans="1:6">
      <c r="A3208" s="199"/>
      <c r="B3208" s="216"/>
      <c r="C3208" s="199"/>
      <c r="D3208" s="199"/>
      <c r="E3208" s="199"/>
      <c r="F3208" s="199"/>
    </row>
    <row r="3209" s="197" customFormat="true" ht="15.8" spans="1:6">
      <c r="A3209" s="199"/>
      <c r="B3209" s="216"/>
      <c r="C3209" s="199"/>
      <c r="D3209" s="199"/>
      <c r="E3209" s="199"/>
      <c r="F3209" s="199"/>
    </row>
    <row r="3210" s="197" customFormat="true" ht="15.8" spans="1:6">
      <c r="A3210" s="199"/>
      <c r="B3210" s="216"/>
      <c r="C3210" s="199"/>
      <c r="D3210" s="199"/>
      <c r="E3210" s="199"/>
      <c r="F3210" s="199"/>
    </row>
    <row r="3211" s="197" customFormat="true" ht="15.8" spans="1:6">
      <c r="A3211" s="199"/>
      <c r="B3211" s="216"/>
      <c r="C3211" s="199"/>
      <c r="D3211" s="199"/>
      <c r="E3211" s="199"/>
      <c r="F3211" s="199"/>
    </row>
    <row r="3212" s="197" customFormat="true" ht="15.8" spans="1:6">
      <c r="A3212" s="199"/>
      <c r="B3212" s="216"/>
      <c r="C3212" s="199"/>
      <c r="D3212" s="199"/>
      <c r="E3212" s="199"/>
      <c r="F3212" s="199"/>
    </row>
    <row r="3213" s="197" customFormat="true" ht="15.8" spans="1:6">
      <c r="A3213" s="199"/>
      <c r="B3213" s="216"/>
      <c r="C3213" s="199"/>
      <c r="D3213" s="199"/>
      <c r="E3213" s="199"/>
      <c r="F3213" s="199"/>
    </row>
    <row r="3214" s="197" customFormat="true" ht="15.8" spans="1:6">
      <c r="A3214" s="199"/>
      <c r="B3214" s="216"/>
      <c r="C3214" s="199"/>
      <c r="D3214" s="199"/>
      <c r="E3214" s="199"/>
      <c r="F3214" s="199"/>
    </row>
    <row r="3215" s="197" customFormat="true" ht="15.8" spans="1:6">
      <c r="A3215" s="199"/>
      <c r="B3215" s="216"/>
      <c r="C3215" s="199"/>
      <c r="D3215" s="199"/>
      <c r="E3215" s="199"/>
      <c r="F3215" s="199"/>
    </row>
    <row r="3216" s="197" customFormat="true" ht="15.8" spans="1:6">
      <c r="A3216" s="199"/>
      <c r="B3216" s="216"/>
      <c r="C3216" s="199"/>
      <c r="D3216" s="199"/>
      <c r="E3216" s="199"/>
      <c r="F3216" s="199"/>
    </row>
    <row r="3217" s="197" customFormat="true" ht="15.8" spans="1:6">
      <c r="A3217" s="199"/>
      <c r="B3217" s="216"/>
      <c r="C3217" s="199"/>
      <c r="D3217" s="199"/>
      <c r="E3217" s="199"/>
      <c r="F3217" s="199"/>
    </row>
    <row r="3218" s="197" customFormat="true" ht="15.8" spans="1:6">
      <c r="A3218" s="199"/>
      <c r="B3218" s="216"/>
      <c r="C3218" s="199"/>
      <c r="D3218" s="199"/>
      <c r="E3218" s="199"/>
      <c r="F3218" s="199"/>
    </row>
    <row r="3219" s="197" customFormat="true" ht="15.8" spans="1:6">
      <c r="A3219" s="199"/>
      <c r="B3219" s="216"/>
      <c r="C3219" s="199"/>
      <c r="D3219" s="199"/>
      <c r="E3219" s="199"/>
      <c r="F3219" s="199"/>
    </row>
    <row r="3220" s="197" customFormat="true" ht="15.8" spans="1:6">
      <c r="A3220" s="199"/>
      <c r="B3220" s="216"/>
      <c r="C3220" s="199"/>
      <c r="D3220" s="199"/>
      <c r="E3220" s="199"/>
      <c r="F3220" s="199"/>
    </row>
    <row r="3221" s="197" customFormat="true" ht="15.8" spans="1:6">
      <c r="A3221" s="199"/>
      <c r="B3221" s="216"/>
      <c r="C3221" s="199"/>
      <c r="D3221" s="199"/>
      <c r="E3221" s="199"/>
      <c r="F3221" s="199"/>
    </row>
    <row r="3222" s="197" customFormat="true" ht="15.8" spans="1:6">
      <c r="A3222" s="199"/>
      <c r="B3222" s="216"/>
      <c r="C3222" s="199"/>
      <c r="D3222" s="199"/>
      <c r="E3222" s="199"/>
      <c r="F3222" s="199"/>
    </row>
    <row r="3223" s="197" customFormat="true" ht="15.8" spans="1:6">
      <c r="A3223" s="199"/>
      <c r="B3223" s="216"/>
      <c r="C3223" s="199"/>
      <c r="D3223" s="199"/>
      <c r="E3223" s="199"/>
      <c r="F3223" s="199"/>
    </row>
    <row r="3224" s="197" customFormat="true" ht="15.8" spans="1:6">
      <c r="A3224" s="199"/>
      <c r="B3224" s="216"/>
      <c r="C3224" s="199"/>
      <c r="D3224" s="199"/>
      <c r="E3224" s="199"/>
      <c r="F3224" s="199"/>
    </row>
    <row r="3225" s="197" customFormat="true" ht="15.8" spans="1:6">
      <c r="A3225" s="199"/>
      <c r="B3225" s="216"/>
      <c r="C3225" s="199"/>
      <c r="D3225" s="199"/>
      <c r="E3225" s="199"/>
      <c r="F3225" s="199"/>
    </row>
    <row r="3226" s="197" customFormat="true" ht="15.8" spans="1:6">
      <c r="A3226" s="199"/>
      <c r="B3226" s="216"/>
      <c r="C3226" s="199"/>
      <c r="D3226" s="199"/>
      <c r="E3226" s="199"/>
      <c r="F3226" s="199"/>
    </row>
    <row r="3227" s="197" customFormat="true" ht="15.8" spans="1:6">
      <c r="A3227" s="199"/>
      <c r="B3227" s="216"/>
      <c r="C3227" s="199"/>
      <c r="D3227" s="199"/>
      <c r="E3227" s="199"/>
      <c r="F3227" s="199"/>
    </row>
    <row r="3228" s="197" customFormat="true" ht="15.8" spans="1:6">
      <c r="A3228" s="199"/>
      <c r="B3228" s="216"/>
      <c r="C3228" s="199"/>
      <c r="D3228" s="199"/>
      <c r="E3228" s="199"/>
      <c r="F3228" s="199"/>
    </row>
    <row r="3229" s="197" customFormat="true" ht="15.8" spans="1:6">
      <c r="A3229" s="199"/>
      <c r="B3229" s="216"/>
      <c r="C3229" s="199"/>
      <c r="D3229" s="199"/>
      <c r="E3229" s="199"/>
      <c r="F3229" s="199"/>
    </row>
    <row r="3230" s="197" customFormat="true" ht="15.8" spans="1:6">
      <c r="A3230" s="199"/>
      <c r="B3230" s="216"/>
      <c r="C3230" s="199"/>
      <c r="D3230" s="199"/>
      <c r="E3230" s="199"/>
      <c r="F3230" s="199"/>
    </row>
    <row r="3231" s="197" customFormat="true" ht="15.8" spans="1:6">
      <c r="A3231" s="199"/>
      <c r="B3231" s="216"/>
      <c r="C3231" s="199"/>
      <c r="D3231" s="199"/>
      <c r="E3231" s="199"/>
      <c r="F3231" s="199"/>
    </row>
    <row r="3232" s="197" customFormat="true" ht="15.8" spans="1:6">
      <c r="A3232" s="199"/>
      <c r="B3232" s="216"/>
      <c r="C3232" s="199"/>
      <c r="D3232" s="199"/>
      <c r="E3232" s="199"/>
      <c r="F3232" s="199"/>
    </row>
    <row r="3233" s="197" customFormat="true" ht="15.8" spans="1:6">
      <c r="A3233" s="199"/>
      <c r="B3233" s="216"/>
      <c r="C3233" s="199"/>
      <c r="D3233" s="199"/>
      <c r="E3233" s="199"/>
      <c r="F3233" s="199"/>
    </row>
    <row r="3234" s="197" customFormat="true" ht="15.8" spans="1:6">
      <c r="A3234" s="199"/>
      <c r="B3234" s="216"/>
      <c r="C3234" s="199"/>
      <c r="D3234" s="199"/>
      <c r="E3234" s="199"/>
      <c r="F3234" s="199"/>
    </row>
    <row r="3235" s="197" customFormat="true" ht="15.8" spans="1:6">
      <c r="A3235" s="199"/>
      <c r="B3235" s="216"/>
      <c r="C3235" s="199"/>
      <c r="D3235" s="199"/>
      <c r="E3235" s="199"/>
      <c r="F3235" s="199"/>
    </row>
    <row r="3236" s="197" customFormat="true" ht="15.8" spans="1:6">
      <c r="A3236" s="199"/>
      <c r="B3236" s="216"/>
      <c r="C3236" s="199"/>
      <c r="D3236" s="199"/>
      <c r="E3236" s="199"/>
      <c r="F3236" s="199"/>
    </row>
    <row r="3237" s="197" customFormat="true" ht="15.8" spans="1:6">
      <c r="A3237" s="199"/>
      <c r="B3237" s="216"/>
      <c r="C3237" s="199"/>
      <c r="D3237" s="199"/>
      <c r="E3237" s="199"/>
      <c r="F3237" s="199"/>
    </row>
    <row r="3238" s="197" customFormat="true" ht="15.8" spans="1:6">
      <c r="A3238" s="199"/>
      <c r="B3238" s="216"/>
      <c r="C3238" s="199"/>
      <c r="D3238" s="199"/>
      <c r="E3238" s="199"/>
      <c r="F3238" s="199"/>
    </row>
    <row r="3239" s="197" customFormat="true" ht="15.8" spans="1:6">
      <c r="A3239" s="199"/>
      <c r="B3239" s="216"/>
      <c r="C3239" s="199"/>
      <c r="D3239" s="199"/>
      <c r="E3239" s="199"/>
      <c r="F3239" s="199"/>
    </row>
    <row r="3240" s="197" customFormat="true" ht="15.8" spans="1:6">
      <c r="A3240" s="199"/>
      <c r="B3240" s="216"/>
      <c r="C3240" s="199"/>
      <c r="D3240" s="199"/>
      <c r="E3240" s="199"/>
      <c r="F3240" s="199"/>
    </row>
    <row r="3241" s="197" customFormat="true" ht="15.8" spans="1:6">
      <c r="A3241" s="199"/>
      <c r="B3241" s="216"/>
      <c r="C3241" s="199"/>
      <c r="D3241" s="199"/>
      <c r="E3241" s="199"/>
      <c r="F3241" s="199"/>
    </row>
    <row r="3242" s="197" customFormat="true" ht="15.8" spans="1:6">
      <c r="A3242" s="199"/>
      <c r="B3242" s="216"/>
      <c r="C3242" s="199"/>
      <c r="D3242" s="199"/>
      <c r="E3242" s="199"/>
      <c r="F3242" s="199"/>
    </row>
    <row r="3243" s="197" customFormat="true" ht="15.8" spans="1:6">
      <c r="A3243" s="199"/>
      <c r="B3243" s="216"/>
      <c r="C3243" s="199"/>
      <c r="D3243" s="199"/>
      <c r="E3243" s="199"/>
      <c r="F3243" s="199"/>
    </row>
    <row r="3244" s="197" customFormat="true" ht="15.8" spans="1:6">
      <c r="A3244" s="199"/>
      <c r="B3244" s="216"/>
      <c r="C3244" s="199"/>
      <c r="D3244" s="199"/>
      <c r="E3244" s="199"/>
      <c r="F3244" s="199"/>
    </row>
    <row r="3245" s="197" customFormat="true" ht="15.8" spans="1:6">
      <c r="A3245" s="199"/>
      <c r="B3245" s="216"/>
      <c r="C3245" s="199"/>
      <c r="D3245" s="199"/>
      <c r="E3245" s="199"/>
      <c r="F3245" s="199"/>
    </row>
    <row r="3246" s="197" customFormat="true" ht="15.8" spans="1:6">
      <c r="A3246" s="199"/>
      <c r="B3246" s="216"/>
      <c r="C3246" s="199"/>
      <c r="D3246" s="199"/>
      <c r="E3246" s="199"/>
      <c r="F3246" s="199"/>
    </row>
    <row r="3247" s="197" customFormat="true" ht="15.8" spans="1:6">
      <c r="A3247" s="199"/>
      <c r="B3247" s="216"/>
      <c r="C3247" s="199"/>
      <c r="D3247" s="199"/>
      <c r="E3247" s="199"/>
      <c r="F3247" s="199"/>
    </row>
    <row r="3248" s="197" customFormat="true" ht="15.8" spans="1:6">
      <c r="A3248" s="199"/>
      <c r="B3248" s="216"/>
      <c r="C3248" s="199"/>
      <c r="D3248" s="199"/>
      <c r="E3248" s="199"/>
      <c r="F3248" s="199"/>
    </row>
    <row r="3249" s="197" customFormat="true" ht="15.8" spans="1:6">
      <c r="A3249" s="199"/>
      <c r="B3249" s="216"/>
      <c r="C3249" s="199"/>
      <c r="D3249" s="199"/>
      <c r="E3249" s="199"/>
      <c r="F3249" s="199"/>
    </row>
    <row r="3250" s="197" customFormat="true" ht="15.8" spans="1:6">
      <c r="A3250" s="199"/>
      <c r="B3250" s="216"/>
      <c r="C3250" s="199"/>
      <c r="D3250" s="199"/>
      <c r="E3250" s="199"/>
      <c r="F3250" s="199"/>
    </row>
    <row r="3251" s="197" customFormat="true" ht="15.8" spans="1:6">
      <c r="A3251" s="199"/>
      <c r="B3251" s="216"/>
      <c r="C3251" s="199"/>
      <c r="D3251" s="199"/>
      <c r="E3251" s="199"/>
      <c r="F3251" s="199"/>
    </row>
    <row r="3252" s="197" customFormat="true" ht="15.8" spans="1:6">
      <c r="A3252" s="199"/>
      <c r="B3252" s="216"/>
      <c r="C3252" s="199"/>
      <c r="D3252" s="199"/>
      <c r="E3252" s="199"/>
      <c r="F3252" s="199"/>
    </row>
    <row r="3253" s="197" customFormat="true" ht="15.8" spans="1:6">
      <c r="A3253" s="199"/>
      <c r="B3253" s="216"/>
      <c r="C3253" s="199"/>
      <c r="D3253" s="199"/>
      <c r="E3253" s="199"/>
      <c r="F3253" s="199"/>
    </row>
    <row r="3254" s="197" customFormat="true" ht="15.8" spans="1:6">
      <c r="A3254" s="199"/>
      <c r="B3254" s="216"/>
      <c r="C3254" s="199"/>
      <c r="D3254" s="199"/>
      <c r="E3254" s="199"/>
      <c r="F3254" s="199"/>
    </row>
    <row r="3255" s="197" customFormat="true" ht="15.8" spans="1:6">
      <c r="A3255" s="199"/>
      <c r="B3255" s="216"/>
      <c r="C3255" s="199"/>
      <c r="D3255" s="199"/>
      <c r="E3255" s="199"/>
      <c r="F3255" s="199"/>
    </row>
    <row r="3256" s="197" customFormat="true" ht="15.8" spans="1:6">
      <c r="A3256" s="199"/>
      <c r="B3256" s="216"/>
      <c r="C3256" s="199"/>
      <c r="D3256" s="199"/>
      <c r="E3256" s="199"/>
      <c r="F3256" s="199"/>
    </row>
    <row r="3257" s="197" customFormat="true" ht="15.8" spans="1:6">
      <c r="A3257" s="199"/>
      <c r="B3257" s="216"/>
      <c r="C3257" s="199"/>
      <c r="D3257" s="199"/>
      <c r="E3257" s="199"/>
      <c r="F3257" s="199"/>
    </row>
    <row r="3258" s="197" customFormat="true" ht="15.8" spans="1:6">
      <c r="A3258" s="199"/>
      <c r="B3258" s="216"/>
      <c r="C3258" s="199"/>
      <c r="D3258" s="199"/>
      <c r="E3258" s="199"/>
      <c r="F3258" s="199"/>
    </row>
    <row r="3259" s="197" customFormat="true" ht="15.8" spans="1:6">
      <c r="A3259" s="199"/>
      <c r="B3259" s="216"/>
      <c r="C3259" s="199"/>
      <c r="D3259" s="199"/>
      <c r="E3259" s="199"/>
      <c r="F3259" s="199"/>
    </row>
    <row r="3260" s="197" customFormat="true" ht="15.8" spans="1:6">
      <c r="A3260" s="199"/>
      <c r="B3260" s="216"/>
      <c r="C3260" s="199"/>
      <c r="D3260" s="199"/>
      <c r="E3260" s="199"/>
      <c r="F3260" s="199"/>
    </row>
    <row r="3261" s="197" customFormat="true" ht="15.8" spans="1:6">
      <c r="A3261" s="199"/>
      <c r="B3261" s="216"/>
      <c r="C3261" s="199"/>
      <c r="D3261" s="199"/>
      <c r="E3261" s="199"/>
      <c r="F3261" s="199"/>
    </row>
    <row r="3262" s="197" customFormat="true" ht="15.8" spans="1:6">
      <c r="A3262" s="199"/>
      <c r="B3262" s="216"/>
      <c r="C3262" s="199"/>
      <c r="D3262" s="199"/>
      <c r="E3262" s="199"/>
      <c r="F3262" s="199"/>
    </row>
    <row r="3263" s="197" customFormat="true" ht="15.8" spans="1:6">
      <c r="A3263" s="199"/>
      <c r="B3263" s="216"/>
      <c r="C3263" s="199"/>
      <c r="D3263" s="199"/>
      <c r="E3263" s="199"/>
      <c r="F3263" s="199"/>
    </row>
    <row r="3264" s="197" customFormat="true" ht="15.8" spans="1:6">
      <c r="A3264" s="199"/>
      <c r="B3264" s="216"/>
      <c r="C3264" s="199"/>
      <c r="D3264" s="199"/>
      <c r="E3264" s="199"/>
      <c r="F3264" s="199"/>
    </row>
    <row r="3265" s="197" customFormat="true" ht="15.8" spans="1:6">
      <c r="A3265" s="199"/>
      <c r="B3265" s="216"/>
      <c r="C3265" s="199"/>
      <c r="D3265" s="199"/>
      <c r="E3265" s="199"/>
      <c r="F3265" s="199"/>
    </row>
    <row r="3266" s="197" customFormat="true" ht="15.8" spans="1:6">
      <c r="A3266" s="199"/>
      <c r="B3266" s="216"/>
      <c r="C3266" s="199"/>
      <c r="D3266" s="199"/>
      <c r="E3266" s="199"/>
      <c r="F3266" s="199"/>
    </row>
    <row r="3267" s="197" customFormat="true" ht="15.8" spans="1:6">
      <c r="A3267" s="199"/>
      <c r="B3267" s="216"/>
      <c r="C3267" s="199"/>
      <c r="D3267" s="199"/>
      <c r="E3267" s="199"/>
      <c r="F3267" s="199"/>
    </row>
    <row r="3268" s="197" customFormat="true" ht="15.8" spans="1:6">
      <c r="A3268" s="199"/>
      <c r="B3268" s="216"/>
      <c r="C3268" s="199"/>
      <c r="D3268" s="199"/>
      <c r="E3268" s="199"/>
      <c r="F3268" s="199"/>
    </row>
    <row r="3269" s="197" customFormat="true" ht="15.8" spans="1:6">
      <c r="A3269" s="199"/>
      <c r="B3269" s="216"/>
      <c r="C3269" s="199"/>
      <c r="D3269" s="199"/>
      <c r="E3269" s="199"/>
      <c r="F3269" s="199"/>
    </row>
    <row r="3270" s="197" customFormat="true" ht="15.8" spans="1:6">
      <c r="A3270" s="199"/>
      <c r="B3270" s="216"/>
      <c r="C3270" s="199"/>
      <c r="D3270" s="199"/>
      <c r="E3270" s="199"/>
      <c r="F3270" s="199"/>
    </row>
    <row r="3271" s="197" customFormat="true" ht="15.8" spans="1:6">
      <c r="A3271" s="199"/>
      <c r="B3271" s="216"/>
      <c r="C3271" s="199"/>
      <c r="D3271" s="199"/>
      <c r="E3271" s="199"/>
      <c r="F3271" s="199"/>
    </row>
    <row r="3272" s="197" customFormat="true" ht="15.8" spans="1:6">
      <c r="A3272" s="199"/>
      <c r="B3272" s="216"/>
      <c r="C3272" s="199"/>
      <c r="D3272" s="199"/>
      <c r="E3272" s="199"/>
      <c r="F3272" s="199"/>
    </row>
    <row r="3273" s="197" customFormat="true" ht="15.8" spans="1:6">
      <c r="A3273" s="199"/>
      <c r="B3273" s="216"/>
      <c r="C3273" s="199"/>
      <c r="D3273" s="199"/>
      <c r="E3273" s="199"/>
      <c r="F3273" s="199"/>
    </row>
    <row r="3274" s="197" customFormat="true" ht="15.8" spans="1:6">
      <c r="A3274" s="199"/>
      <c r="B3274" s="216"/>
      <c r="C3274" s="199"/>
      <c r="D3274" s="199"/>
      <c r="E3274" s="199"/>
      <c r="F3274" s="199"/>
    </row>
    <row r="3275" s="197" customFormat="true" ht="15.8" spans="1:6">
      <c r="A3275" s="199"/>
      <c r="B3275" s="216"/>
      <c r="C3275" s="199"/>
      <c r="D3275" s="199"/>
      <c r="E3275" s="199"/>
      <c r="F3275" s="199"/>
    </row>
    <row r="3276" s="197" customFormat="true" ht="15.8" spans="1:6">
      <c r="A3276" s="199"/>
      <c r="B3276" s="216"/>
      <c r="C3276" s="199"/>
      <c r="D3276" s="199"/>
      <c r="E3276" s="199"/>
      <c r="F3276" s="199"/>
    </row>
    <row r="3277" s="197" customFormat="true" ht="15.8" spans="1:6">
      <c r="A3277" s="199"/>
      <c r="B3277" s="216"/>
      <c r="C3277" s="199"/>
      <c r="D3277" s="199"/>
      <c r="E3277" s="199"/>
      <c r="F3277" s="199"/>
    </row>
    <row r="3278" s="197" customFormat="true" ht="15.8" spans="1:6">
      <c r="A3278" s="199"/>
      <c r="B3278" s="216"/>
      <c r="C3278" s="199"/>
      <c r="D3278" s="199"/>
      <c r="E3278" s="199"/>
      <c r="F3278" s="199"/>
    </row>
    <row r="3279" s="197" customFormat="true" ht="15.8" spans="1:6">
      <c r="A3279" s="199"/>
      <c r="B3279" s="216"/>
      <c r="C3279" s="199"/>
      <c r="D3279" s="199"/>
      <c r="E3279" s="199"/>
      <c r="F3279" s="199"/>
    </row>
    <row r="3280" s="197" customFormat="true" ht="15.8" spans="1:6">
      <c r="A3280" s="199"/>
      <c r="B3280" s="216"/>
      <c r="C3280" s="199"/>
      <c r="D3280" s="199"/>
      <c r="E3280" s="199"/>
      <c r="F3280" s="199"/>
    </row>
    <row r="3281" s="197" customFormat="true" ht="15.8" spans="1:6">
      <c r="A3281" s="199"/>
      <c r="B3281" s="216"/>
      <c r="C3281" s="199"/>
      <c r="D3281" s="199"/>
      <c r="E3281" s="199"/>
      <c r="F3281" s="199"/>
    </row>
    <row r="3282" s="197" customFormat="true" ht="15.8" spans="1:6">
      <c r="A3282" s="199"/>
      <c r="B3282" s="216"/>
      <c r="C3282" s="199"/>
      <c r="D3282" s="199"/>
      <c r="E3282" s="199"/>
      <c r="F3282" s="199"/>
    </row>
    <row r="3283" s="197" customFormat="true" ht="15.8" spans="1:6">
      <c r="A3283" s="199"/>
      <c r="B3283" s="216"/>
      <c r="C3283" s="199"/>
      <c r="D3283" s="199"/>
      <c r="E3283" s="199"/>
      <c r="F3283" s="199"/>
    </row>
    <row r="3284" s="197" customFormat="true" ht="15.8" spans="1:6">
      <c r="A3284" s="199"/>
      <c r="B3284" s="216"/>
      <c r="C3284" s="199"/>
      <c r="D3284" s="199"/>
      <c r="E3284" s="199"/>
      <c r="F3284" s="199"/>
    </row>
    <row r="3285" s="197" customFormat="true" ht="15.8" spans="1:6">
      <c r="A3285" s="199"/>
      <c r="B3285" s="216"/>
      <c r="C3285" s="199"/>
      <c r="D3285" s="199"/>
      <c r="E3285" s="199"/>
      <c r="F3285" s="199"/>
    </row>
    <row r="3286" s="197" customFormat="true" ht="15.8" spans="1:6">
      <c r="A3286" s="199"/>
      <c r="B3286" s="216"/>
      <c r="C3286" s="199"/>
      <c r="D3286" s="199"/>
      <c r="E3286" s="199"/>
      <c r="F3286" s="199"/>
    </row>
    <row r="3287" s="197" customFormat="true" ht="15.8" spans="1:6">
      <c r="A3287" s="199"/>
      <c r="B3287" s="216"/>
      <c r="C3287" s="199"/>
      <c r="D3287" s="199"/>
      <c r="E3287" s="199"/>
      <c r="F3287" s="199"/>
    </row>
    <row r="3288" s="197" customFormat="true" ht="15.8" spans="1:6">
      <c r="A3288" s="199"/>
      <c r="B3288" s="216"/>
      <c r="C3288" s="199"/>
      <c r="D3288" s="199"/>
      <c r="E3288" s="199"/>
      <c r="F3288" s="199"/>
    </row>
    <row r="3289" s="197" customFormat="true" ht="15.8" spans="1:6">
      <c r="A3289" s="199"/>
      <c r="B3289" s="216"/>
      <c r="C3289" s="199"/>
      <c r="D3289" s="199"/>
      <c r="E3289" s="199"/>
      <c r="F3289" s="199"/>
    </row>
    <row r="3290" s="197" customFormat="true" ht="15.8" spans="1:6">
      <c r="A3290" s="199"/>
      <c r="B3290" s="216"/>
      <c r="C3290" s="199"/>
      <c r="D3290" s="199"/>
      <c r="E3290" s="199"/>
      <c r="F3290" s="199"/>
    </row>
    <row r="3291" s="197" customFormat="true" ht="15.8" spans="1:6">
      <c r="A3291" s="199"/>
      <c r="B3291" s="216"/>
      <c r="C3291" s="199"/>
      <c r="D3291" s="199"/>
      <c r="E3291" s="199"/>
      <c r="F3291" s="199"/>
    </row>
    <row r="3292" s="197" customFormat="true" ht="15.8" spans="1:6">
      <c r="A3292" s="199"/>
      <c r="B3292" s="216"/>
      <c r="C3292" s="199"/>
      <c r="D3292" s="199"/>
      <c r="E3292" s="199"/>
      <c r="F3292" s="199"/>
    </row>
    <row r="3293" s="197" customFormat="true" ht="15.8" spans="1:6">
      <c r="A3293" s="199"/>
      <c r="B3293" s="216"/>
      <c r="C3293" s="199"/>
      <c r="D3293" s="199"/>
      <c r="E3293" s="199"/>
      <c r="F3293" s="199"/>
    </row>
    <row r="3294" s="197" customFormat="true" ht="15.8" spans="1:6">
      <c r="A3294" s="199"/>
      <c r="B3294" s="216"/>
      <c r="C3294" s="199"/>
      <c r="D3294" s="199"/>
      <c r="E3294" s="199"/>
      <c r="F3294" s="199"/>
    </row>
    <row r="3295" s="197" customFormat="true" ht="15.8" spans="1:6">
      <c r="A3295" s="199"/>
      <c r="B3295" s="216"/>
      <c r="C3295" s="199"/>
      <c r="D3295" s="199"/>
      <c r="E3295" s="199"/>
      <c r="F3295" s="199"/>
    </row>
    <row r="3296" s="197" customFormat="true" ht="15.8" spans="1:6">
      <c r="A3296" s="199"/>
      <c r="B3296" s="216"/>
      <c r="C3296" s="199"/>
      <c r="D3296" s="199"/>
      <c r="E3296" s="199"/>
      <c r="F3296" s="199"/>
    </row>
    <row r="3297" s="197" customFormat="true" ht="15.8" spans="1:6">
      <c r="A3297" s="199"/>
      <c r="B3297" s="216"/>
      <c r="C3297" s="199"/>
      <c r="D3297" s="199"/>
      <c r="E3297" s="199"/>
      <c r="F3297" s="199"/>
    </row>
    <row r="3298" s="197" customFormat="true" ht="15.8" spans="1:6">
      <c r="A3298" s="199"/>
      <c r="B3298" s="216"/>
      <c r="C3298" s="199"/>
      <c r="D3298" s="199"/>
      <c r="E3298" s="199"/>
      <c r="F3298" s="199"/>
    </row>
    <row r="3299" s="197" customFormat="true" ht="15.8" spans="1:6">
      <c r="A3299" s="199"/>
      <c r="B3299" s="216"/>
      <c r="C3299" s="199"/>
      <c r="D3299" s="199"/>
      <c r="E3299" s="199"/>
      <c r="F3299" s="199"/>
    </row>
    <row r="3300" s="197" customFormat="true" ht="15.8" spans="1:6">
      <c r="A3300" s="199"/>
      <c r="B3300" s="216"/>
      <c r="C3300" s="199"/>
      <c r="D3300" s="199"/>
      <c r="E3300" s="199"/>
      <c r="F3300" s="199"/>
    </row>
    <row r="3301" s="197" customFormat="true" ht="15.8" spans="1:6">
      <c r="A3301" s="199"/>
      <c r="B3301" s="216"/>
      <c r="C3301" s="199"/>
      <c r="D3301" s="199"/>
      <c r="E3301" s="199"/>
      <c r="F3301" s="199"/>
    </row>
    <row r="3302" s="197" customFormat="true" ht="15.8" spans="1:6">
      <c r="A3302" s="199"/>
      <c r="B3302" s="216"/>
      <c r="C3302" s="199"/>
      <c r="D3302" s="199"/>
      <c r="E3302" s="199"/>
      <c r="F3302" s="199"/>
    </row>
    <row r="3303" s="197" customFormat="true" ht="15.8" spans="1:6">
      <c r="A3303" s="199"/>
      <c r="B3303" s="216"/>
      <c r="C3303" s="199"/>
      <c r="D3303" s="199"/>
      <c r="E3303" s="199"/>
      <c r="F3303" s="199"/>
    </row>
    <row r="3304" s="197" customFormat="true" ht="15.8" spans="1:6">
      <c r="A3304" s="199"/>
      <c r="B3304" s="216"/>
      <c r="C3304" s="199"/>
      <c r="D3304" s="199"/>
      <c r="E3304" s="199"/>
      <c r="F3304" s="199"/>
    </row>
    <row r="3305" s="197" customFormat="true" ht="15.8" spans="1:6">
      <c r="A3305" s="199"/>
      <c r="B3305" s="216"/>
      <c r="C3305" s="199"/>
      <c r="D3305" s="199"/>
      <c r="E3305" s="199"/>
      <c r="F3305" s="199"/>
    </row>
    <row r="3306" s="197" customFormat="true" ht="15.8" spans="1:6">
      <c r="A3306" s="199"/>
      <c r="B3306" s="216"/>
      <c r="C3306" s="199"/>
      <c r="D3306" s="199"/>
      <c r="E3306" s="199"/>
      <c r="F3306" s="199"/>
    </row>
    <row r="3307" s="197" customFormat="true" ht="15.8" spans="1:6">
      <c r="A3307" s="199"/>
      <c r="B3307" s="216"/>
      <c r="C3307" s="199"/>
      <c r="D3307" s="199"/>
      <c r="E3307" s="199"/>
      <c r="F3307" s="199"/>
    </row>
    <row r="3308" s="197" customFormat="true" ht="15.8" spans="1:6">
      <c r="A3308" s="199"/>
      <c r="B3308" s="216"/>
      <c r="C3308" s="199"/>
      <c r="D3308" s="199"/>
      <c r="E3308" s="199"/>
      <c r="F3308" s="199"/>
    </row>
    <row r="3309" s="197" customFormat="true" ht="15.8" spans="1:6">
      <c r="A3309" s="199"/>
      <c r="B3309" s="216"/>
      <c r="C3309" s="199"/>
      <c r="D3309" s="199"/>
      <c r="E3309" s="199"/>
      <c r="F3309" s="199"/>
    </row>
    <row r="3310" s="197" customFormat="true" ht="15.8" spans="1:6">
      <c r="A3310" s="199"/>
      <c r="B3310" s="216"/>
      <c r="C3310" s="199"/>
      <c r="D3310" s="199"/>
      <c r="E3310" s="199"/>
      <c r="F3310" s="199"/>
    </row>
    <row r="3311" s="197" customFormat="true" ht="15.8" spans="1:6">
      <c r="A3311" s="199"/>
      <c r="B3311" s="216"/>
      <c r="C3311" s="199"/>
      <c r="D3311" s="199"/>
      <c r="E3311" s="199"/>
      <c r="F3311" s="199"/>
    </row>
    <row r="3312" s="197" customFormat="true" ht="15.8" spans="1:6">
      <c r="A3312" s="199"/>
      <c r="B3312" s="216"/>
      <c r="C3312" s="199"/>
      <c r="D3312" s="199"/>
      <c r="E3312" s="199"/>
      <c r="F3312" s="199"/>
    </row>
    <row r="3313" s="197" customFormat="true" ht="15.8" spans="1:6">
      <c r="A3313" s="199"/>
      <c r="B3313" s="216"/>
      <c r="C3313" s="199"/>
      <c r="D3313" s="199"/>
      <c r="E3313" s="199"/>
      <c r="F3313" s="199"/>
    </row>
    <row r="3314" s="197" customFormat="true" ht="15.8" spans="1:6">
      <c r="A3314" s="199"/>
      <c r="B3314" s="216"/>
      <c r="C3314" s="199"/>
      <c r="D3314" s="199"/>
      <c r="E3314" s="199"/>
      <c r="F3314" s="199"/>
    </row>
    <row r="3315" s="197" customFormat="true" ht="15.8" spans="1:6">
      <c r="A3315" s="199"/>
      <c r="B3315" s="216"/>
      <c r="C3315" s="199"/>
      <c r="D3315" s="199"/>
      <c r="E3315" s="199"/>
      <c r="F3315" s="199"/>
    </row>
    <row r="3316" s="197" customFormat="true" ht="15.8" spans="1:6">
      <c r="A3316" s="199"/>
      <c r="B3316" s="216"/>
      <c r="C3316" s="199"/>
      <c r="D3316" s="199"/>
      <c r="E3316" s="199"/>
      <c r="F3316" s="199"/>
    </row>
    <row r="3317" s="197" customFormat="true" ht="15.8" spans="1:6">
      <c r="A3317" s="199"/>
      <c r="B3317" s="216"/>
      <c r="C3317" s="199"/>
      <c r="D3317" s="199"/>
      <c r="E3317" s="199"/>
      <c r="F3317" s="199"/>
    </row>
    <row r="3318" s="197" customFormat="true" ht="15.8" spans="1:6">
      <c r="A3318" s="199"/>
      <c r="B3318" s="216"/>
      <c r="C3318" s="199"/>
      <c r="D3318" s="199"/>
      <c r="E3318" s="199"/>
      <c r="F3318" s="199"/>
    </row>
    <row r="3319" s="197" customFormat="true" ht="15.8" spans="1:6">
      <c r="A3319" s="199"/>
      <c r="B3319" s="216"/>
      <c r="C3319" s="199"/>
      <c r="D3319" s="199"/>
      <c r="E3319" s="199"/>
      <c r="F3319" s="199"/>
    </row>
    <row r="3320" s="197" customFormat="true" ht="15.8" spans="1:6">
      <c r="A3320" s="199"/>
      <c r="B3320" s="216"/>
      <c r="C3320" s="199"/>
      <c r="D3320" s="199"/>
      <c r="E3320" s="199"/>
      <c r="F3320" s="199"/>
    </row>
    <row r="3321" s="197" customFormat="true" ht="15.8" spans="1:6">
      <c r="A3321" s="199"/>
      <c r="B3321" s="216"/>
      <c r="C3321" s="199"/>
      <c r="D3321" s="199"/>
      <c r="E3321" s="199"/>
      <c r="F3321" s="199"/>
    </row>
    <row r="3322" s="197" customFormat="true" ht="15.8" spans="1:6">
      <c r="A3322" s="199"/>
      <c r="B3322" s="216"/>
      <c r="C3322" s="199"/>
      <c r="D3322" s="199"/>
      <c r="E3322" s="199"/>
      <c r="F3322" s="199"/>
    </row>
    <row r="3323" s="197" customFormat="true" ht="15.8" spans="1:6">
      <c r="A3323" s="199"/>
      <c r="B3323" s="216"/>
      <c r="C3323" s="199"/>
      <c r="D3323" s="199"/>
      <c r="E3323" s="199"/>
      <c r="F3323" s="199"/>
    </row>
    <row r="3324" s="197" customFormat="true" ht="15.8" spans="1:6">
      <c r="A3324" s="199"/>
      <c r="B3324" s="216"/>
      <c r="C3324" s="199"/>
      <c r="D3324" s="199"/>
      <c r="E3324" s="199"/>
      <c r="F3324" s="199"/>
    </row>
    <row r="3325" s="197" customFormat="true" ht="15.8" spans="1:6">
      <c r="A3325" s="199"/>
      <c r="B3325" s="216"/>
      <c r="C3325" s="199"/>
      <c r="D3325" s="199"/>
      <c r="E3325" s="199"/>
      <c r="F3325" s="199"/>
    </row>
    <row r="3326" s="197" customFormat="true" ht="15.8" spans="1:6">
      <c r="A3326" s="199"/>
      <c r="B3326" s="216"/>
      <c r="C3326" s="199"/>
      <c r="D3326" s="199"/>
      <c r="E3326" s="199"/>
      <c r="F3326" s="199"/>
    </row>
    <row r="3327" s="197" customFormat="true" ht="15.8" spans="1:6">
      <c r="A3327" s="199"/>
      <c r="B3327" s="216"/>
      <c r="C3327" s="199"/>
      <c r="D3327" s="199"/>
      <c r="E3327" s="199"/>
      <c r="F3327" s="199"/>
    </row>
    <row r="3328" s="197" customFormat="true" ht="15.8" spans="1:6">
      <c r="A3328" s="199"/>
      <c r="B3328" s="216"/>
      <c r="C3328" s="199"/>
      <c r="D3328" s="199"/>
      <c r="E3328" s="199"/>
      <c r="F3328" s="199"/>
    </row>
    <row r="3329" s="197" customFormat="true" ht="15.8" spans="1:6">
      <c r="A3329" s="199"/>
      <c r="B3329" s="216"/>
      <c r="C3329" s="199"/>
      <c r="D3329" s="199"/>
      <c r="E3329" s="199"/>
      <c r="F3329" s="199"/>
    </row>
    <row r="3330" s="197" customFormat="true" ht="15.8" spans="1:6">
      <c r="A3330" s="199"/>
      <c r="B3330" s="216"/>
      <c r="C3330" s="199"/>
      <c r="D3330" s="199"/>
      <c r="E3330" s="199"/>
      <c r="F3330" s="199"/>
    </row>
    <row r="3331" s="197" customFormat="true" ht="15.8" spans="1:6">
      <c r="A3331" s="199"/>
      <c r="B3331" s="216"/>
      <c r="C3331" s="199"/>
      <c r="D3331" s="199"/>
      <c r="E3331" s="199"/>
      <c r="F3331" s="199"/>
    </row>
    <row r="3332" s="197" customFormat="true" ht="15.8" spans="1:6">
      <c r="A3332" s="199"/>
      <c r="B3332" s="216"/>
      <c r="C3332" s="199"/>
      <c r="D3332" s="199"/>
      <c r="E3332" s="199"/>
      <c r="F3332" s="199"/>
    </row>
    <row r="3333" s="197" customFormat="true" ht="15.8" spans="1:6">
      <c r="A3333" s="199"/>
      <c r="B3333" s="216"/>
      <c r="C3333" s="199"/>
      <c r="D3333" s="199"/>
      <c r="E3333" s="199"/>
      <c r="F3333" s="199"/>
    </row>
    <row r="3334" s="197" customFormat="true" ht="15.8" spans="1:6">
      <c r="A3334" s="199"/>
      <c r="B3334" s="216"/>
      <c r="C3334" s="199"/>
      <c r="D3334" s="199"/>
      <c r="E3334" s="199"/>
      <c r="F3334" s="199"/>
    </row>
    <row r="3335" s="197" customFormat="true" ht="15.8" spans="1:6">
      <c r="A3335" s="199"/>
      <c r="B3335" s="216"/>
      <c r="C3335" s="199"/>
      <c r="D3335" s="199"/>
      <c r="E3335" s="199"/>
      <c r="F3335" s="199"/>
    </row>
    <row r="3336" s="197" customFormat="true" ht="15.8" spans="1:6">
      <c r="A3336" s="199"/>
      <c r="B3336" s="216"/>
      <c r="C3336" s="199"/>
      <c r="D3336" s="199"/>
      <c r="E3336" s="199"/>
      <c r="F3336" s="199"/>
    </row>
    <row r="3337" s="197" customFormat="true" ht="15.8" spans="1:6">
      <c r="A3337" s="199"/>
      <c r="B3337" s="216"/>
      <c r="C3337" s="199"/>
      <c r="D3337" s="199"/>
      <c r="E3337" s="199"/>
      <c r="F3337" s="199"/>
    </row>
    <row r="3338" s="197" customFormat="true" ht="15.8" spans="1:6">
      <c r="A3338" s="199"/>
      <c r="B3338" s="216"/>
      <c r="C3338" s="199"/>
      <c r="D3338" s="199"/>
      <c r="E3338" s="199"/>
      <c r="F3338" s="199"/>
    </row>
    <row r="3339" s="197" customFormat="true" ht="15.8" spans="1:6">
      <c r="A3339" s="199"/>
      <c r="B3339" s="216"/>
      <c r="C3339" s="199"/>
      <c r="D3339" s="199"/>
      <c r="E3339" s="199"/>
      <c r="F3339" s="199"/>
    </row>
    <row r="3340" s="197" customFormat="true" ht="15.8" spans="1:6">
      <c r="A3340" s="199"/>
      <c r="B3340" s="216"/>
      <c r="C3340" s="199"/>
      <c r="D3340" s="199"/>
      <c r="E3340" s="199"/>
      <c r="F3340" s="199"/>
    </row>
    <row r="3341" s="197" customFormat="true" ht="15.8" spans="1:6">
      <c r="A3341" s="199"/>
      <c r="B3341" s="216"/>
      <c r="C3341" s="199"/>
      <c r="D3341" s="199"/>
      <c r="E3341" s="199"/>
      <c r="F3341" s="199"/>
    </row>
    <row r="3342" s="197" customFormat="true" ht="15.8" spans="1:6">
      <c r="A3342" s="199"/>
      <c r="B3342" s="216"/>
      <c r="C3342" s="199"/>
      <c r="D3342" s="199"/>
      <c r="E3342" s="199"/>
      <c r="F3342" s="199"/>
    </row>
    <row r="3343" s="197" customFormat="true" ht="15.8" spans="1:6">
      <c r="A3343" s="199"/>
      <c r="B3343" s="216"/>
      <c r="C3343" s="199"/>
      <c r="D3343" s="199"/>
      <c r="E3343" s="199"/>
      <c r="F3343" s="199"/>
    </row>
    <row r="3344" s="197" customFormat="true" ht="15.8" spans="1:6">
      <c r="A3344" s="199"/>
      <c r="B3344" s="216"/>
      <c r="C3344" s="199"/>
      <c r="D3344" s="199"/>
      <c r="E3344" s="199"/>
      <c r="F3344" s="199"/>
    </row>
    <row r="3345" s="197" customFormat="true" ht="15.8" spans="1:6">
      <c r="A3345" s="199"/>
      <c r="B3345" s="216"/>
      <c r="C3345" s="199"/>
      <c r="D3345" s="199"/>
      <c r="E3345" s="199"/>
      <c r="F3345" s="199"/>
    </row>
    <row r="3346" s="197" customFormat="true" ht="15.8" spans="1:6">
      <c r="A3346" s="199"/>
      <c r="B3346" s="216"/>
      <c r="C3346" s="199"/>
      <c r="D3346" s="199"/>
      <c r="E3346" s="199"/>
      <c r="F3346" s="199"/>
    </row>
    <row r="3347" s="197" customFormat="true" ht="15.8" spans="1:6">
      <c r="A3347" s="199"/>
      <c r="B3347" s="216"/>
      <c r="C3347" s="199"/>
      <c r="D3347" s="199"/>
      <c r="E3347" s="199"/>
      <c r="F3347" s="199"/>
    </row>
    <row r="3348" s="197" customFormat="true" ht="15.8" spans="1:6">
      <c r="A3348" s="199"/>
      <c r="B3348" s="216"/>
      <c r="C3348" s="199"/>
      <c r="D3348" s="199"/>
      <c r="E3348" s="199"/>
      <c r="F3348" s="199"/>
    </row>
    <row r="3349" s="197" customFormat="true" ht="15.8" spans="1:6">
      <c r="A3349" s="199"/>
      <c r="B3349" s="216"/>
      <c r="C3349" s="199"/>
      <c r="D3349" s="199"/>
      <c r="E3349" s="199"/>
      <c r="F3349" s="199"/>
    </row>
    <row r="3350" s="197" customFormat="true" ht="15.8" spans="1:6">
      <c r="A3350" s="199"/>
      <c r="B3350" s="216"/>
      <c r="C3350" s="199"/>
      <c r="D3350" s="199"/>
      <c r="E3350" s="199"/>
      <c r="F3350" s="199"/>
    </row>
    <row r="3351" s="197" customFormat="true" ht="15.8" spans="1:6">
      <c r="A3351" s="199"/>
      <c r="B3351" s="216"/>
      <c r="C3351" s="199"/>
      <c r="D3351" s="199"/>
      <c r="E3351" s="199"/>
      <c r="F3351" s="199"/>
    </row>
    <row r="3352" s="197" customFormat="true" ht="15.8" spans="1:6">
      <c r="A3352" s="199"/>
      <c r="B3352" s="216"/>
      <c r="C3352" s="199"/>
      <c r="D3352" s="199"/>
      <c r="E3352" s="199"/>
      <c r="F3352" s="199"/>
    </row>
    <row r="3353" s="197" customFormat="true" ht="15.8" spans="1:6">
      <c r="A3353" s="199"/>
      <c r="B3353" s="216"/>
      <c r="C3353" s="199"/>
      <c r="D3353" s="199"/>
      <c r="E3353" s="199"/>
      <c r="F3353" s="199"/>
    </row>
    <row r="3354" s="197" customFormat="true" ht="15.8" spans="1:6">
      <c r="A3354" s="199"/>
      <c r="B3354" s="216"/>
      <c r="C3354" s="199"/>
      <c r="D3354" s="199"/>
      <c r="E3354" s="199"/>
      <c r="F3354" s="199"/>
    </row>
    <row r="3355" s="197" customFormat="true" ht="15.8" spans="1:6">
      <c r="A3355" s="199"/>
      <c r="B3355" s="216"/>
      <c r="C3355" s="199"/>
      <c r="D3355" s="199"/>
      <c r="E3355" s="199"/>
      <c r="F3355" s="199"/>
    </row>
    <row r="3356" s="197" customFormat="true" ht="15.8" spans="1:6">
      <c r="A3356" s="199"/>
      <c r="B3356" s="216"/>
      <c r="C3356" s="199"/>
      <c r="D3356" s="199"/>
      <c r="E3356" s="199"/>
      <c r="F3356" s="199"/>
    </row>
    <row r="3357" s="197" customFormat="true" ht="15.8" spans="1:6">
      <c r="A3357" s="199"/>
      <c r="B3357" s="216"/>
      <c r="C3357" s="199"/>
      <c r="D3357" s="199"/>
      <c r="E3357" s="199"/>
      <c r="F3357" s="199"/>
    </row>
    <row r="3358" s="197" customFormat="true" ht="15.8" spans="1:6">
      <c r="A3358" s="199"/>
      <c r="B3358" s="216"/>
      <c r="C3358" s="199"/>
      <c r="D3358" s="199"/>
      <c r="E3358" s="199"/>
      <c r="F3358" s="199"/>
    </row>
    <row r="3359" s="197" customFormat="true" ht="15.8" spans="1:6">
      <c r="A3359" s="199"/>
      <c r="B3359" s="216"/>
      <c r="C3359" s="199"/>
      <c r="D3359" s="199"/>
      <c r="E3359" s="199"/>
      <c r="F3359" s="199"/>
    </row>
    <row r="3360" s="197" customFormat="true" ht="15.8" spans="1:6">
      <c r="A3360" s="199"/>
      <c r="B3360" s="216"/>
      <c r="C3360" s="199"/>
      <c r="D3360" s="199"/>
      <c r="E3360" s="199"/>
      <c r="F3360" s="199"/>
    </row>
    <row r="3361" s="197" customFormat="true" ht="15.8" spans="1:6">
      <c r="A3361" s="199"/>
      <c r="B3361" s="216"/>
      <c r="C3361" s="199"/>
      <c r="D3361" s="199"/>
      <c r="E3361" s="199"/>
      <c r="F3361" s="199"/>
    </row>
    <row r="3362" s="197" customFormat="true" ht="15.8" spans="1:6">
      <c r="A3362" s="199"/>
      <c r="B3362" s="216"/>
      <c r="C3362" s="199"/>
      <c r="D3362" s="199"/>
      <c r="E3362" s="199"/>
      <c r="F3362" s="199"/>
    </row>
    <row r="3363" s="197" customFormat="true" ht="15.8" spans="1:6">
      <c r="A3363" s="199"/>
      <c r="B3363" s="216"/>
      <c r="C3363" s="199"/>
      <c r="D3363" s="199"/>
      <c r="E3363" s="199"/>
      <c r="F3363" s="199"/>
    </row>
    <row r="3364" s="197" customFormat="true" ht="15.8" spans="1:6">
      <c r="A3364" s="199"/>
      <c r="B3364" s="216"/>
      <c r="C3364" s="199"/>
      <c r="D3364" s="199"/>
      <c r="E3364" s="199"/>
      <c r="F3364" s="199"/>
    </row>
    <row r="3365" s="197" customFormat="true" ht="15.8" spans="1:6">
      <c r="A3365" s="199"/>
      <c r="B3365" s="216"/>
      <c r="C3365" s="199"/>
      <c r="D3365" s="199"/>
      <c r="E3365" s="199"/>
      <c r="F3365" s="199"/>
    </row>
    <row r="3366" s="197" customFormat="true" ht="15.8" spans="1:6">
      <c r="A3366" s="199"/>
      <c r="B3366" s="216"/>
      <c r="C3366" s="199"/>
      <c r="D3366" s="199"/>
      <c r="E3366" s="199"/>
      <c r="F3366" s="199"/>
    </row>
    <row r="3367" s="197" customFormat="true" ht="15.8" spans="1:6">
      <c r="A3367" s="199"/>
      <c r="B3367" s="216"/>
      <c r="C3367" s="199"/>
      <c r="D3367" s="199"/>
      <c r="E3367" s="199"/>
      <c r="F3367" s="199"/>
    </row>
    <row r="3368" s="197" customFormat="true" ht="15.8" spans="1:6">
      <c r="A3368" s="199"/>
      <c r="B3368" s="216"/>
      <c r="C3368" s="199"/>
      <c r="D3368" s="199"/>
      <c r="E3368" s="199"/>
      <c r="F3368" s="199"/>
    </row>
    <row r="3369" s="197" customFormat="true" ht="15.8" spans="1:6">
      <c r="A3369" s="199"/>
      <c r="B3369" s="216"/>
      <c r="C3369" s="199"/>
      <c r="D3369" s="199"/>
      <c r="E3369" s="199"/>
      <c r="F3369" s="199"/>
    </row>
    <row r="3370" s="197" customFormat="true" ht="15.8" spans="1:6">
      <c r="A3370" s="199"/>
      <c r="B3370" s="216"/>
      <c r="C3370" s="199"/>
      <c r="D3370" s="199"/>
      <c r="E3370" s="199"/>
      <c r="F3370" s="199"/>
    </row>
    <row r="3371" s="197" customFormat="true" ht="15.8" spans="1:6">
      <c r="A3371" s="199"/>
      <c r="B3371" s="216"/>
      <c r="C3371" s="199"/>
      <c r="D3371" s="199"/>
      <c r="E3371" s="199"/>
      <c r="F3371" s="199"/>
    </row>
    <row r="3372" s="197" customFormat="true" ht="15.8" spans="1:6">
      <c r="A3372" s="199"/>
      <c r="B3372" s="216"/>
      <c r="C3372" s="199"/>
      <c r="D3372" s="199"/>
      <c r="E3372" s="199"/>
      <c r="F3372" s="199"/>
    </row>
    <row r="3373" s="197" customFormat="true" ht="15.8" spans="1:6">
      <c r="A3373" s="199"/>
      <c r="B3373" s="216"/>
      <c r="C3373" s="199"/>
      <c r="D3373" s="199"/>
      <c r="E3373" s="199"/>
      <c r="F3373" s="199"/>
    </row>
    <row r="3374" s="197" customFormat="true" ht="15.8" spans="1:6">
      <c r="A3374" s="199"/>
      <c r="B3374" s="216"/>
      <c r="C3374" s="199"/>
      <c r="D3374" s="199"/>
      <c r="E3374" s="199"/>
      <c r="F3374" s="199"/>
    </row>
    <row r="3375" s="197" customFormat="true" ht="15.8" spans="1:6">
      <c r="A3375" s="199"/>
      <c r="B3375" s="216"/>
      <c r="C3375" s="199"/>
      <c r="D3375" s="199"/>
      <c r="E3375" s="199"/>
      <c r="F3375" s="199"/>
    </row>
    <row r="3376" s="197" customFormat="true" ht="15.8" spans="1:6">
      <c r="A3376" s="199"/>
      <c r="B3376" s="216"/>
      <c r="C3376" s="199"/>
      <c r="D3376" s="199"/>
      <c r="E3376" s="199"/>
      <c r="F3376" s="199"/>
    </row>
    <row r="3377" s="197" customFormat="true" ht="15.8" spans="1:6">
      <c r="A3377" s="199"/>
      <c r="B3377" s="216"/>
      <c r="C3377" s="199"/>
      <c r="D3377" s="199"/>
      <c r="E3377" s="199"/>
      <c r="F3377" s="199"/>
    </row>
    <row r="3378" s="197" customFormat="true" ht="15.8" spans="1:6">
      <c r="A3378" s="199"/>
      <c r="B3378" s="216"/>
      <c r="C3378" s="199"/>
      <c r="D3378" s="199"/>
      <c r="E3378" s="199"/>
      <c r="F3378" s="199"/>
    </row>
    <row r="3379" s="197" customFormat="true" ht="15.8" spans="1:6">
      <c r="A3379" s="199"/>
      <c r="B3379" s="216"/>
      <c r="C3379" s="199"/>
      <c r="D3379" s="199"/>
      <c r="E3379" s="199"/>
      <c r="F3379" s="199"/>
    </row>
    <row r="3380" s="197" customFormat="true" ht="15.8" spans="1:6">
      <c r="A3380" s="199"/>
      <c r="B3380" s="216"/>
      <c r="C3380" s="199"/>
      <c r="D3380" s="199"/>
      <c r="E3380" s="199"/>
      <c r="F3380" s="199"/>
    </row>
    <row r="3381" s="197" customFormat="true" ht="15.8" spans="1:6">
      <c r="A3381" s="199"/>
      <c r="B3381" s="216"/>
      <c r="C3381" s="199"/>
      <c r="D3381" s="199"/>
      <c r="E3381" s="199"/>
      <c r="F3381" s="199"/>
    </row>
    <row r="3382" s="197" customFormat="true" ht="15.8" spans="1:6">
      <c r="A3382" s="199"/>
      <c r="B3382" s="216"/>
      <c r="C3382" s="199"/>
      <c r="D3382" s="199"/>
      <c r="E3382" s="199"/>
      <c r="F3382" s="199"/>
    </row>
    <row r="3383" s="197" customFormat="true" ht="15.8" spans="1:6">
      <c r="A3383" s="199"/>
      <c r="B3383" s="216"/>
      <c r="C3383" s="199"/>
      <c r="D3383" s="199"/>
      <c r="E3383" s="199"/>
      <c r="F3383" s="199"/>
    </row>
    <row r="3384" s="197" customFormat="true" ht="15.8" spans="1:6">
      <c r="A3384" s="199"/>
      <c r="B3384" s="216"/>
      <c r="C3384" s="199"/>
      <c r="D3384" s="199"/>
      <c r="E3384" s="199"/>
      <c r="F3384" s="199"/>
    </row>
    <row r="3385" s="197" customFormat="true" ht="15.8" spans="1:6">
      <c r="A3385" s="199"/>
      <c r="B3385" s="216"/>
      <c r="C3385" s="199"/>
      <c r="D3385" s="199"/>
      <c r="E3385" s="199"/>
      <c r="F3385" s="199"/>
    </row>
    <row r="3386" s="197" customFormat="true" ht="15.8" spans="1:6">
      <c r="A3386" s="199"/>
      <c r="B3386" s="216"/>
      <c r="C3386" s="199"/>
      <c r="D3386" s="199"/>
      <c r="E3386" s="199"/>
      <c r="F3386" s="199"/>
    </row>
    <row r="3387" s="197" customFormat="true" ht="15.8" spans="1:6">
      <c r="A3387" s="199"/>
      <c r="B3387" s="216"/>
      <c r="C3387" s="199"/>
      <c r="D3387" s="199"/>
      <c r="E3387" s="199"/>
      <c r="F3387" s="199"/>
    </row>
    <row r="3388" s="197" customFormat="true" ht="15.8" spans="1:6">
      <c r="A3388" s="199"/>
      <c r="B3388" s="216"/>
      <c r="C3388" s="199"/>
      <c r="D3388" s="199"/>
      <c r="E3388" s="199"/>
      <c r="F3388" s="199"/>
    </row>
    <row r="3389" s="197" customFormat="true" ht="15.8" spans="1:6">
      <c r="A3389" s="199"/>
      <c r="B3389" s="216"/>
      <c r="C3389" s="199"/>
      <c r="D3389" s="199"/>
      <c r="E3389" s="199"/>
      <c r="F3389" s="199"/>
    </row>
    <row r="3390" s="197" customFormat="true" ht="15.8" spans="1:6">
      <c r="A3390" s="199"/>
      <c r="B3390" s="216"/>
      <c r="C3390" s="199"/>
      <c r="D3390" s="199"/>
      <c r="E3390" s="199"/>
      <c r="F3390" s="199"/>
    </row>
    <row r="3391" s="197" customFormat="true" ht="15.8" spans="1:6">
      <c r="A3391" s="199"/>
      <c r="B3391" s="216"/>
      <c r="C3391" s="199"/>
      <c r="D3391" s="199"/>
      <c r="E3391" s="199"/>
      <c r="F3391" s="199"/>
    </row>
    <row r="3392" s="197" customFormat="true" ht="15.8" spans="1:6">
      <c r="A3392" s="199"/>
      <c r="B3392" s="216"/>
      <c r="C3392" s="199"/>
      <c r="D3392" s="199"/>
      <c r="E3392" s="199"/>
      <c r="F3392" s="199"/>
    </row>
    <row r="3393" s="197" customFormat="true" ht="15.8" spans="1:6">
      <c r="A3393" s="199"/>
      <c r="B3393" s="216"/>
      <c r="C3393" s="199"/>
      <c r="D3393" s="199"/>
      <c r="E3393" s="199"/>
      <c r="F3393" s="199"/>
    </row>
    <row r="3394" s="197" customFormat="true" ht="15.8" spans="1:6">
      <c r="A3394" s="199"/>
      <c r="B3394" s="216"/>
      <c r="C3394" s="199"/>
      <c r="D3394" s="199"/>
      <c r="E3394" s="199"/>
      <c r="F3394" s="199"/>
    </row>
    <row r="3395" s="197" customFormat="true" ht="15.8" spans="1:6">
      <c r="A3395" s="199"/>
      <c r="B3395" s="216"/>
      <c r="C3395" s="199"/>
      <c r="D3395" s="199"/>
      <c r="E3395" s="199"/>
      <c r="F3395" s="199"/>
    </row>
    <row r="3396" s="197" customFormat="true" ht="15.8" spans="1:6">
      <c r="A3396" s="199"/>
      <c r="B3396" s="216"/>
      <c r="C3396" s="199"/>
      <c r="D3396" s="199"/>
      <c r="E3396" s="199"/>
      <c r="F3396" s="199"/>
    </row>
    <row r="3397" s="197" customFormat="true" ht="15.8" spans="1:6">
      <c r="A3397" s="199"/>
      <c r="B3397" s="216"/>
      <c r="C3397" s="199"/>
      <c r="D3397" s="199"/>
      <c r="E3397" s="199"/>
      <c r="F3397" s="199"/>
    </row>
    <row r="3398" s="197" customFormat="true" ht="15.8" spans="1:6">
      <c r="A3398" s="199"/>
      <c r="B3398" s="216"/>
      <c r="C3398" s="199"/>
      <c r="D3398" s="199"/>
      <c r="E3398" s="199"/>
      <c r="F3398" s="199"/>
    </row>
    <row r="3399" s="197" customFormat="true" ht="15.8" spans="1:6">
      <c r="A3399" s="199"/>
      <c r="B3399" s="216"/>
      <c r="C3399" s="199"/>
      <c r="D3399" s="199"/>
      <c r="E3399" s="199"/>
      <c r="F3399" s="199"/>
    </row>
    <row r="3400" s="197" customFormat="true" ht="15.8" spans="1:6">
      <c r="A3400" s="199"/>
      <c r="B3400" s="216"/>
      <c r="C3400" s="199"/>
      <c r="D3400" s="199"/>
      <c r="E3400" s="199"/>
      <c r="F3400" s="199"/>
    </row>
    <row r="3401" s="197" customFormat="true" ht="15.8" spans="1:6">
      <c r="A3401" s="199"/>
      <c r="B3401" s="216"/>
      <c r="C3401" s="199"/>
      <c r="D3401" s="199"/>
      <c r="E3401" s="199"/>
      <c r="F3401" s="199"/>
    </row>
    <row r="3402" s="197" customFormat="true" ht="15.8" spans="1:6">
      <c r="A3402" s="199"/>
      <c r="B3402" s="216"/>
      <c r="C3402" s="199"/>
      <c r="D3402" s="199"/>
      <c r="E3402" s="199"/>
      <c r="F3402" s="199"/>
    </row>
    <row r="3403" s="197" customFormat="true" ht="15.8" spans="1:6">
      <c r="A3403" s="199"/>
      <c r="B3403" s="216"/>
      <c r="C3403" s="199"/>
      <c r="D3403" s="199"/>
      <c r="E3403" s="199"/>
      <c r="F3403" s="199"/>
    </row>
    <row r="3404" s="197" customFormat="true" ht="15.8" spans="1:6">
      <c r="A3404" s="199"/>
      <c r="B3404" s="216"/>
      <c r="C3404" s="199"/>
      <c r="D3404" s="199"/>
      <c r="E3404" s="199"/>
      <c r="F3404" s="199"/>
    </row>
    <row r="3405" s="197" customFormat="true" ht="15.8" spans="1:6">
      <c r="A3405" s="199"/>
      <c r="B3405" s="216"/>
      <c r="C3405" s="199"/>
      <c r="D3405" s="199"/>
      <c r="E3405" s="199"/>
      <c r="F3405" s="199"/>
    </row>
    <row r="3406" s="197" customFormat="true" ht="15.8" spans="1:6">
      <c r="A3406" s="199"/>
      <c r="B3406" s="216"/>
      <c r="C3406" s="199"/>
      <c r="D3406" s="199"/>
      <c r="E3406" s="199"/>
      <c r="F3406" s="199"/>
    </row>
    <row r="3407" s="197" customFormat="true" ht="15.8" spans="1:6">
      <c r="A3407" s="199"/>
      <c r="B3407" s="216"/>
      <c r="C3407" s="199"/>
      <c r="D3407" s="199"/>
      <c r="E3407" s="199"/>
      <c r="F3407" s="199"/>
    </row>
    <row r="3408" s="197" customFormat="true" ht="15.8" spans="1:6">
      <c r="A3408" s="199"/>
      <c r="B3408" s="216"/>
      <c r="C3408" s="199"/>
      <c r="D3408" s="199"/>
      <c r="E3408" s="199"/>
      <c r="F3408" s="199"/>
    </row>
    <row r="3409" s="197" customFormat="true" ht="15.8" spans="1:6">
      <c r="A3409" s="199"/>
      <c r="B3409" s="216"/>
      <c r="C3409" s="199"/>
      <c r="D3409" s="199"/>
      <c r="E3409" s="199"/>
      <c r="F3409" s="199"/>
    </row>
    <row r="3410" s="197" customFormat="true" ht="15.8" spans="1:6">
      <c r="A3410" s="199"/>
      <c r="B3410" s="216"/>
      <c r="C3410" s="199"/>
      <c r="D3410" s="199"/>
      <c r="E3410" s="199"/>
      <c r="F3410" s="199"/>
    </row>
    <row r="3411" s="197" customFormat="true" ht="15.8" spans="1:6">
      <c r="A3411" s="199"/>
      <c r="B3411" s="216"/>
      <c r="C3411" s="199"/>
      <c r="D3411" s="199"/>
      <c r="E3411" s="199"/>
      <c r="F3411" s="199"/>
    </row>
    <row r="3412" s="197" customFormat="true" ht="15.8" spans="1:6">
      <c r="A3412" s="199"/>
      <c r="B3412" s="216"/>
      <c r="C3412" s="199"/>
      <c r="D3412" s="199"/>
      <c r="E3412" s="199"/>
      <c r="F3412" s="199"/>
    </row>
    <row r="3413" s="197" customFormat="true" ht="15.8" spans="1:6">
      <c r="A3413" s="199"/>
      <c r="B3413" s="216"/>
      <c r="C3413" s="199"/>
      <c r="D3413" s="199"/>
      <c r="E3413" s="199"/>
      <c r="F3413" s="199"/>
    </row>
    <row r="3414" s="197" customFormat="true" ht="15.8" spans="1:6">
      <c r="A3414" s="199"/>
      <c r="B3414" s="216"/>
      <c r="C3414" s="199"/>
      <c r="D3414" s="199"/>
      <c r="E3414" s="199"/>
      <c r="F3414" s="199"/>
    </row>
    <row r="3415" s="197" customFormat="true" ht="15.8" spans="1:6">
      <c r="A3415" s="199"/>
      <c r="B3415" s="216"/>
      <c r="C3415" s="199"/>
      <c r="D3415" s="199"/>
      <c r="E3415" s="199"/>
      <c r="F3415" s="199"/>
    </row>
    <row r="3416" s="197" customFormat="true" ht="15.8" spans="1:6">
      <c r="A3416" s="199"/>
      <c r="B3416" s="216"/>
      <c r="C3416" s="199"/>
      <c r="D3416" s="199"/>
      <c r="E3416" s="199"/>
      <c r="F3416" s="199"/>
    </row>
    <row r="3417" s="197" customFormat="true" ht="15.8" spans="1:6">
      <c r="A3417" s="199"/>
      <c r="B3417" s="216"/>
      <c r="C3417" s="199"/>
      <c r="D3417" s="199"/>
      <c r="E3417" s="199"/>
      <c r="F3417" s="199"/>
    </row>
    <row r="3418" s="197" customFormat="true" ht="15.8" spans="1:6">
      <c r="A3418" s="199"/>
      <c r="B3418" s="216"/>
      <c r="C3418" s="199"/>
      <c r="D3418" s="199"/>
      <c r="E3418" s="199"/>
      <c r="F3418" s="199"/>
    </row>
    <row r="3419" s="197" customFormat="true" ht="15.8" spans="1:6">
      <c r="A3419" s="199"/>
      <c r="B3419" s="216"/>
      <c r="C3419" s="199"/>
      <c r="D3419" s="199"/>
      <c r="E3419" s="199"/>
      <c r="F3419" s="199"/>
    </row>
    <row r="3420" s="197" customFormat="true" ht="15.8" spans="1:6">
      <c r="A3420" s="199"/>
      <c r="B3420" s="216"/>
      <c r="C3420" s="199"/>
      <c r="D3420" s="199"/>
      <c r="E3420" s="199"/>
      <c r="F3420" s="199"/>
    </row>
    <row r="3421" s="197" customFormat="true" ht="15.8" spans="1:6">
      <c r="A3421" s="199"/>
      <c r="B3421" s="216"/>
      <c r="C3421" s="199"/>
      <c r="D3421" s="199"/>
      <c r="E3421" s="199"/>
      <c r="F3421" s="199"/>
    </row>
    <row r="3422" s="197" customFormat="true" ht="15.8" spans="1:6">
      <c r="A3422" s="199"/>
      <c r="B3422" s="216"/>
      <c r="C3422" s="199"/>
      <c r="D3422" s="199"/>
      <c r="E3422" s="199"/>
      <c r="F3422" s="199"/>
    </row>
    <row r="3423" s="197" customFormat="true" ht="15.8" spans="1:6">
      <c r="A3423" s="199"/>
      <c r="B3423" s="216"/>
      <c r="C3423" s="199"/>
      <c r="D3423" s="199"/>
      <c r="E3423" s="199"/>
      <c r="F3423" s="199"/>
    </row>
    <row r="3424" s="197" customFormat="true" ht="15.8" spans="1:6">
      <c r="A3424" s="199"/>
      <c r="B3424" s="216"/>
      <c r="C3424" s="199"/>
      <c r="D3424" s="199"/>
      <c r="E3424" s="199"/>
      <c r="F3424" s="199"/>
    </row>
    <row r="3425" s="197" customFormat="true" ht="15.8" spans="1:6">
      <c r="A3425" s="199"/>
      <c r="B3425" s="216"/>
      <c r="C3425" s="199"/>
      <c r="D3425" s="199"/>
      <c r="E3425" s="199"/>
      <c r="F3425" s="199"/>
    </row>
    <row r="3426" s="197" customFormat="true" ht="15.8" spans="1:6">
      <c r="A3426" s="199"/>
      <c r="B3426" s="216"/>
      <c r="C3426" s="199"/>
      <c r="D3426" s="199"/>
      <c r="E3426" s="199"/>
      <c r="F3426" s="199"/>
    </row>
    <row r="3427" s="197" customFormat="true" ht="15.8" spans="1:6">
      <c r="A3427" s="199"/>
      <c r="B3427" s="216"/>
      <c r="C3427" s="199"/>
      <c r="D3427" s="199"/>
      <c r="E3427" s="199"/>
      <c r="F3427" s="199"/>
    </row>
    <row r="3428" s="197" customFormat="true" ht="15.8" spans="1:6">
      <c r="A3428" s="199"/>
      <c r="B3428" s="216"/>
      <c r="C3428" s="199"/>
      <c r="D3428" s="199"/>
      <c r="E3428" s="199"/>
      <c r="F3428" s="199"/>
    </row>
    <row r="3429" s="197" customFormat="true" ht="15.8" spans="1:6">
      <c r="A3429" s="199"/>
      <c r="B3429" s="216"/>
      <c r="C3429" s="199"/>
      <c r="D3429" s="199"/>
      <c r="E3429" s="199"/>
      <c r="F3429" s="199"/>
    </row>
    <row r="3430" s="197" customFormat="true" ht="15.8" spans="1:6">
      <c r="A3430" s="199"/>
      <c r="B3430" s="216"/>
      <c r="C3430" s="199"/>
      <c r="D3430" s="199"/>
      <c r="E3430" s="199"/>
      <c r="F3430" s="199"/>
    </row>
    <row r="3431" s="197" customFormat="true" ht="15.8" spans="1:6">
      <c r="A3431" s="199"/>
      <c r="B3431" s="216"/>
      <c r="C3431" s="199"/>
      <c r="D3431" s="199"/>
      <c r="E3431" s="199"/>
      <c r="F3431" s="199"/>
    </row>
    <row r="3432" s="197" customFormat="true" ht="15.8" spans="1:6">
      <c r="A3432" s="199"/>
      <c r="B3432" s="216"/>
      <c r="C3432" s="199"/>
      <c r="D3432" s="199"/>
      <c r="E3432" s="199"/>
      <c r="F3432" s="199"/>
    </row>
    <row r="3433" s="197" customFormat="true" ht="15.8" spans="1:6">
      <c r="A3433" s="199"/>
      <c r="B3433" s="216"/>
      <c r="C3433" s="199"/>
      <c r="D3433" s="199"/>
      <c r="E3433" s="199"/>
      <c r="F3433" s="199"/>
    </row>
    <row r="3434" s="197" customFormat="true" ht="15.8" spans="1:6">
      <c r="A3434" s="199"/>
      <c r="B3434" s="216"/>
      <c r="C3434" s="199"/>
      <c r="D3434" s="199"/>
      <c r="E3434" s="199"/>
      <c r="F3434" s="199"/>
    </row>
    <row r="3435" s="197" customFormat="true" ht="15.8" spans="1:6">
      <c r="A3435" s="199"/>
      <c r="B3435" s="216"/>
      <c r="C3435" s="199"/>
      <c r="D3435" s="199"/>
      <c r="E3435" s="199"/>
      <c r="F3435" s="199"/>
    </row>
    <row r="3436" s="197" customFormat="true" ht="15.8" spans="1:6">
      <c r="A3436" s="199"/>
      <c r="B3436" s="216"/>
      <c r="C3436" s="199"/>
      <c r="D3436" s="199"/>
      <c r="E3436" s="199"/>
      <c r="F3436" s="199"/>
    </row>
    <row r="3437" s="197" customFormat="true" ht="15.8" spans="1:6">
      <c r="A3437" s="199"/>
      <c r="B3437" s="216"/>
      <c r="C3437" s="199"/>
      <c r="D3437" s="199"/>
      <c r="E3437" s="199"/>
      <c r="F3437" s="199"/>
    </row>
    <row r="3438" s="197" customFormat="true" ht="15.8" spans="1:6">
      <c r="A3438" s="199"/>
      <c r="B3438" s="216"/>
      <c r="C3438" s="199"/>
      <c r="D3438" s="199"/>
      <c r="E3438" s="199"/>
      <c r="F3438" s="199"/>
    </row>
    <row r="3439" s="197" customFormat="true" ht="15.8" spans="1:6">
      <c r="A3439" s="199"/>
      <c r="B3439" s="216"/>
      <c r="C3439" s="199"/>
      <c r="D3439" s="199"/>
      <c r="E3439" s="199"/>
      <c r="F3439" s="199"/>
    </row>
    <row r="3440" s="197" customFormat="true" ht="15.8" spans="1:6">
      <c r="A3440" s="199"/>
      <c r="B3440" s="216"/>
      <c r="C3440" s="199"/>
      <c r="D3440" s="199"/>
      <c r="E3440" s="199"/>
      <c r="F3440" s="199"/>
    </row>
    <row r="3441" s="197" customFormat="true" ht="15.8" spans="1:6">
      <c r="A3441" s="199"/>
      <c r="B3441" s="216"/>
      <c r="C3441" s="199"/>
      <c r="D3441" s="199"/>
      <c r="E3441" s="199"/>
      <c r="F3441" s="199"/>
    </row>
    <row r="3442" s="197" customFormat="true" ht="15.8" spans="1:6">
      <c r="A3442" s="199"/>
      <c r="B3442" s="216"/>
      <c r="C3442" s="199"/>
      <c r="D3442" s="199"/>
      <c r="E3442" s="199"/>
      <c r="F3442" s="199"/>
    </row>
    <row r="3443" s="197" customFormat="true" ht="15.8" spans="1:6">
      <c r="A3443" s="199"/>
      <c r="B3443" s="216"/>
      <c r="C3443" s="199"/>
      <c r="D3443" s="199"/>
      <c r="E3443" s="199"/>
      <c r="F3443" s="199"/>
    </row>
    <row r="3444" s="197" customFormat="true" ht="15.8" spans="1:6">
      <c r="A3444" s="199"/>
      <c r="B3444" s="216"/>
      <c r="C3444" s="199"/>
      <c r="D3444" s="199"/>
      <c r="E3444" s="199"/>
      <c r="F3444" s="199"/>
    </row>
    <row r="3445" s="197" customFormat="true" ht="15.8" spans="1:6">
      <c r="A3445" s="199"/>
      <c r="B3445" s="216"/>
      <c r="C3445" s="199"/>
      <c r="D3445" s="199"/>
      <c r="E3445" s="199"/>
      <c r="F3445" s="199"/>
    </row>
    <row r="3446" s="197" customFormat="true" ht="15.8" spans="1:6">
      <c r="A3446" s="199"/>
      <c r="B3446" s="216"/>
      <c r="C3446" s="199"/>
      <c r="D3446" s="199"/>
      <c r="E3446" s="199"/>
      <c r="F3446" s="199"/>
    </row>
    <row r="3447" s="197" customFormat="true" ht="15.8" spans="1:6">
      <c r="A3447" s="199"/>
      <c r="B3447" s="216"/>
      <c r="C3447" s="199"/>
      <c r="D3447" s="199"/>
      <c r="E3447" s="199"/>
      <c r="F3447" s="199"/>
    </row>
    <row r="3448" s="197" customFormat="true" ht="15.8" spans="1:6">
      <c r="A3448" s="199"/>
      <c r="B3448" s="216"/>
      <c r="C3448" s="199"/>
      <c r="D3448" s="199"/>
      <c r="E3448" s="199"/>
      <c r="F3448" s="199"/>
    </row>
    <row r="3449" s="197" customFormat="true" ht="15.8" spans="1:6">
      <c r="A3449" s="199"/>
      <c r="B3449" s="216"/>
      <c r="C3449" s="199"/>
      <c r="D3449" s="199"/>
      <c r="E3449" s="199"/>
      <c r="F3449" s="199"/>
    </row>
    <row r="3450" s="197" customFormat="true" ht="15.8" spans="1:6">
      <c r="A3450" s="199"/>
      <c r="B3450" s="216"/>
      <c r="C3450" s="199"/>
      <c r="D3450" s="199"/>
      <c r="E3450" s="199"/>
      <c r="F3450" s="199"/>
    </row>
    <row r="3451" s="197" customFormat="true" ht="15.8" spans="1:6">
      <c r="A3451" s="199"/>
      <c r="B3451" s="216"/>
      <c r="C3451" s="199"/>
      <c r="D3451" s="199"/>
      <c r="E3451" s="199"/>
      <c r="F3451" s="199"/>
    </row>
    <row r="3452" s="197" customFormat="true" ht="15.8" spans="1:6">
      <c r="A3452" s="199"/>
      <c r="B3452" s="216"/>
      <c r="C3452" s="199"/>
      <c r="D3452" s="199"/>
      <c r="E3452" s="199"/>
      <c r="F3452" s="199"/>
    </row>
    <row r="3453" s="197" customFormat="true" ht="15.8" spans="1:6">
      <c r="A3453" s="199"/>
      <c r="B3453" s="216"/>
      <c r="C3453" s="199"/>
      <c r="D3453" s="199"/>
      <c r="E3453" s="199"/>
      <c r="F3453" s="199"/>
    </row>
    <row r="3454" s="197" customFormat="true" ht="15.8" spans="1:6">
      <c r="A3454" s="199"/>
      <c r="B3454" s="216"/>
      <c r="C3454" s="199"/>
      <c r="D3454" s="199"/>
      <c r="E3454" s="199"/>
      <c r="F3454" s="199"/>
    </row>
    <row r="3455" s="197" customFormat="true" ht="15.8" spans="1:6">
      <c r="A3455" s="199"/>
      <c r="B3455" s="216"/>
      <c r="C3455" s="199"/>
      <c r="D3455" s="199"/>
      <c r="E3455" s="199"/>
      <c r="F3455" s="199"/>
    </row>
    <row r="3456" s="197" customFormat="true" ht="15.8" spans="1:6">
      <c r="A3456" s="199"/>
      <c r="B3456" s="216"/>
      <c r="C3456" s="199"/>
      <c r="D3456" s="199"/>
      <c r="E3456" s="199"/>
      <c r="F3456" s="199"/>
    </row>
    <row r="3457" s="197" customFormat="true" ht="15.8" spans="1:6">
      <c r="A3457" s="199"/>
      <c r="B3457" s="216"/>
      <c r="C3457" s="199"/>
      <c r="D3457" s="199"/>
      <c r="E3457" s="199"/>
      <c r="F3457" s="199"/>
    </row>
    <row r="3458" s="197" customFormat="true" ht="15.8" spans="1:6">
      <c r="A3458" s="199"/>
      <c r="B3458" s="216"/>
      <c r="C3458" s="199"/>
      <c r="D3458" s="199"/>
      <c r="E3458" s="199"/>
      <c r="F3458" s="199"/>
    </row>
    <row r="3459" s="197" customFormat="true" ht="15.8" spans="1:6">
      <c r="A3459" s="199"/>
      <c r="B3459" s="216"/>
      <c r="C3459" s="199"/>
      <c r="D3459" s="199"/>
      <c r="E3459" s="199"/>
      <c r="F3459" s="199"/>
    </row>
    <row r="3460" s="197" customFormat="true" ht="15.8" spans="1:6">
      <c r="A3460" s="199"/>
      <c r="B3460" s="216"/>
      <c r="C3460" s="199"/>
      <c r="D3460" s="199"/>
      <c r="E3460" s="199"/>
      <c r="F3460" s="199"/>
    </row>
    <row r="3461" s="197" customFormat="true" ht="15.8" spans="1:6">
      <c r="A3461" s="199"/>
      <c r="B3461" s="216"/>
      <c r="C3461" s="199"/>
      <c r="D3461" s="199"/>
      <c r="E3461" s="199"/>
      <c r="F3461" s="199"/>
    </row>
    <row r="3462" s="197" customFormat="true" ht="15.8" spans="1:6">
      <c r="A3462" s="199"/>
      <c r="B3462" s="216"/>
      <c r="C3462" s="199"/>
      <c r="D3462" s="199"/>
      <c r="E3462" s="199"/>
      <c r="F3462" s="199"/>
    </row>
    <row r="3463" s="197" customFormat="true" ht="15.8" spans="1:6">
      <c r="A3463" s="199"/>
      <c r="B3463" s="216"/>
      <c r="C3463" s="199"/>
      <c r="D3463" s="199"/>
      <c r="E3463" s="199"/>
      <c r="F3463" s="199"/>
    </row>
    <row r="3464" s="197" customFormat="true" ht="15.8" spans="1:6">
      <c r="A3464" s="199"/>
      <c r="B3464" s="216"/>
      <c r="C3464" s="199"/>
      <c r="D3464" s="199"/>
      <c r="E3464" s="199"/>
      <c r="F3464" s="199"/>
    </row>
    <row r="3465" s="197" customFormat="true" ht="15.8" spans="1:6">
      <c r="A3465" s="199"/>
      <c r="B3465" s="216"/>
      <c r="C3465" s="199"/>
      <c r="D3465" s="199"/>
      <c r="E3465" s="199"/>
      <c r="F3465" s="199"/>
    </row>
    <row r="3466" s="197" customFormat="true" ht="15.8" spans="1:6">
      <c r="A3466" s="199"/>
      <c r="B3466" s="216"/>
      <c r="C3466" s="199"/>
      <c r="D3466" s="199"/>
      <c r="E3466" s="199"/>
      <c r="F3466" s="199"/>
    </row>
    <row r="3467" s="197" customFormat="true" ht="15.8" spans="1:6">
      <c r="A3467" s="199"/>
      <c r="B3467" s="216"/>
      <c r="C3467" s="199"/>
      <c r="D3467" s="199"/>
      <c r="E3467" s="199"/>
      <c r="F3467" s="199"/>
    </row>
    <row r="3468" s="197" customFormat="true" ht="15.8" spans="1:6">
      <c r="A3468" s="199"/>
      <c r="B3468" s="216"/>
      <c r="C3468" s="199"/>
      <c r="D3468" s="199"/>
      <c r="E3468" s="199"/>
      <c r="F3468" s="199"/>
    </row>
    <row r="3469" s="197" customFormat="true" ht="15.8" spans="1:6">
      <c r="A3469" s="199"/>
      <c r="B3469" s="216"/>
      <c r="C3469" s="199"/>
      <c r="D3469" s="199"/>
      <c r="E3469" s="199"/>
      <c r="F3469" s="199"/>
    </row>
    <row r="3470" s="197" customFormat="true" ht="15.8" spans="1:6">
      <c r="A3470" s="199"/>
      <c r="B3470" s="216"/>
      <c r="C3470" s="199"/>
      <c r="D3470" s="199"/>
      <c r="E3470" s="199"/>
      <c r="F3470" s="199"/>
    </row>
    <row r="3471" s="197" customFormat="true" ht="15.8" spans="1:6">
      <c r="A3471" s="199"/>
      <c r="B3471" s="216"/>
      <c r="C3471" s="199"/>
      <c r="D3471" s="199"/>
      <c r="E3471" s="199"/>
      <c r="F3471" s="199"/>
    </row>
    <row r="3472" s="197" customFormat="true" ht="15.8" spans="1:6">
      <c r="A3472" s="199"/>
      <c r="B3472" s="216"/>
      <c r="C3472" s="199"/>
      <c r="D3472" s="199"/>
      <c r="E3472" s="199"/>
      <c r="F3472" s="199"/>
    </row>
    <row r="3473" s="197" customFormat="true" ht="15.8" spans="1:6">
      <c r="A3473" s="199"/>
      <c r="B3473" s="216"/>
      <c r="C3473" s="199"/>
      <c r="D3473" s="199"/>
      <c r="E3473" s="199"/>
      <c r="F3473" s="199"/>
    </row>
    <row r="3474" s="197" customFormat="true" ht="15.8" spans="1:6">
      <c r="A3474" s="199"/>
      <c r="B3474" s="216"/>
      <c r="C3474" s="199"/>
      <c r="D3474" s="199"/>
      <c r="E3474" s="199"/>
      <c r="F3474" s="199"/>
    </row>
    <row r="3475" s="197" customFormat="true" ht="15.8" spans="1:6">
      <c r="A3475" s="199"/>
      <c r="B3475" s="216"/>
      <c r="C3475" s="199"/>
      <c r="D3475" s="199"/>
      <c r="E3475" s="199"/>
      <c r="F3475" s="199"/>
    </row>
    <row r="3476" s="197" customFormat="true" ht="15.8" spans="1:6">
      <c r="A3476" s="199"/>
      <c r="B3476" s="216"/>
      <c r="C3476" s="199"/>
      <c r="D3476" s="199"/>
      <c r="E3476" s="199"/>
      <c r="F3476" s="199"/>
    </row>
    <row r="3477" s="197" customFormat="true" ht="15.8" spans="1:6">
      <c r="A3477" s="199"/>
      <c r="B3477" s="216"/>
      <c r="C3477" s="199"/>
      <c r="D3477" s="199"/>
      <c r="E3477" s="199"/>
      <c r="F3477" s="199"/>
    </row>
    <row r="3478" s="197" customFormat="true" ht="15.8" spans="1:6">
      <c r="A3478" s="199"/>
      <c r="B3478" s="216"/>
      <c r="C3478" s="199"/>
      <c r="D3478" s="199"/>
      <c r="E3478" s="199"/>
      <c r="F3478" s="199"/>
    </row>
    <row r="3479" s="197" customFormat="true" ht="15.8" spans="1:6">
      <c r="A3479" s="199"/>
      <c r="B3479" s="216"/>
      <c r="C3479" s="199"/>
      <c r="D3479" s="199"/>
      <c r="E3479" s="199"/>
      <c r="F3479" s="199"/>
    </row>
    <row r="3480" s="197" customFormat="true" ht="15.8" spans="1:6">
      <c r="A3480" s="199"/>
      <c r="B3480" s="216"/>
      <c r="C3480" s="199"/>
      <c r="D3480" s="199"/>
      <c r="E3480" s="199"/>
      <c r="F3480" s="199"/>
    </row>
    <row r="3481" s="197" customFormat="true" ht="15.8" spans="1:6">
      <c r="A3481" s="199"/>
      <c r="B3481" s="216"/>
      <c r="C3481" s="199"/>
      <c r="D3481" s="199"/>
      <c r="E3481" s="199"/>
      <c r="F3481" s="199"/>
    </row>
    <row r="3482" s="197" customFormat="true" ht="15.8" spans="1:6">
      <c r="A3482" s="199"/>
      <c r="B3482" s="216"/>
      <c r="C3482" s="199"/>
      <c r="D3482" s="199"/>
      <c r="E3482" s="199"/>
      <c r="F3482" s="199"/>
    </row>
    <row r="3483" s="197" customFormat="true" ht="15.8" spans="1:6">
      <c r="A3483" s="199"/>
      <c r="B3483" s="216"/>
      <c r="C3483" s="199"/>
      <c r="D3483" s="199"/>
      <c r="E3483" s="199"/>
      <c r="F3483" s="199"/>
    </row>
    <row r="3484" s="197" customFormat="true" ht="15.8" spans="1:6">
      <c r="A3484" s="199"/>
      <c r="B3484" s="216"/>
      <c r="C3484" s="199"/>
      <c r="D3484" s="199"/>
      <c r="E3484" s="199"/>
      <c r="F3484" s="199"/>
    </row>
    <row r="3485" s="197" customFormat="true" ht="15.8" spans="1:6">
      <c r="A3485" s="199"/>
      <c r="B3485" s="216"/>
      <c r="C3485" s="199"/>
      <c r="D3485" s="199"/>
      <c r="E3485" s="199"/>
      <c r="F3485" s="199"/>
    </row>
    <row r="3486" s="197" customFormat="true" ht="15.8" spans="1:6">
      <c r="A3486" s="199"/>
      <c r="B3486" s="216"/>
      <c r="C3486" s="199"/>
      <c r="D3486" s="199"/>
      <c r="E3486" s="199"/>
      <c r="F3486" s="199"/>
    </row>
    <row r="3487" s="197" customFormat="true" ht="15.8" spans="1:6">
      <c r="A3487" s="199"/>
      <c r="B3487" s="216"/>
      <c r="C3487" s="199"/>
      <c r="D3487" s="199"/>
      <c r="E3487" s="199"/>
      <c r="F3487" s="199"/>
    </row>
    <row r="3488" s="197" customFormat="true" ht="15.8" spans="1:6">
      <c r="A3488" s="199"/>
      <c r="B3488" s="216"/>
      <c r="C3488" s="199"/>
      <c r="D3488" s="199"/>
      <c r="E3488" s="199"/>
      <c r="F3488" s="199"/>
    </row>
    <row r="3489" s="197" customFormat="true" ht="15.8" spans="1:6">
      <c r="A3489" s="199"/>
      <c r="B3489" s="216"/>
      <c r="C3489" s="199"/>
      <c r="D3489" s="199"/>
      <c r="E3489" s="199"/>
      <c r="F3489" s="199"/>
    </row>
    <row r="3490" s="197" customFormat="true" ht="15.8" spans="1:6">
      <c r="A3490" s="199"/>
      <c r="B3490" s="216"/>
      <c r="C3490" s="199"/>
      <c r="D3490" s="199"/>
      <c r="E3490" s="199"/>
      <c r="F3490" s="199"/>
    </row>
    <row r="3491" s="197" customFormat="true" ht="15.8" spans="1:6">
      <c r="A3491" s="199"/>
      <c r="B3491" s="216"/>
      <c r="C3491" s="199"/>
      <c r="D3491" s="199"/>
      <c r="E3491" s="199"/>
      <c r="F3491" s="199"/>
    </row>
    <row r="3492" s="197" customFormat="true" ht="15.8" spans="1:6">
      <c r="A3492" s="199"/>
      <c r="B3492" s="216"/>
      <c r="C3492" s="199"/>
      <c r="D3492" s="199"/>
      <c r="E3492" s="199"/>
      <c r="F3492" s="199"/>
    </row>
    <row r="3493" s="197" customFormat="true" ht="15.8" spans="1:6">
      <c r="A3493" s="199"/>
      <c r="B3493" s="216"/>
      <c r="C3493" s="199"/>
      <c r="D3493" s="199"/>
      <c r="E3493" s="199"/>
      <c r="F3493" s="199"/>
    </row>
    <row r="3494" s="197" customFormat="true" ht="15.8" spans="1:6">
      <c r="A3494" s="199"/>
      <c r="B3494" s="216"/>
      <c r="C3494" s="199"/>
      <c r="D3494" s="199"/>
      <c r="E3494" s="199"/>
      <c r="F3494" s="199"/>
    </row>
    <row r="3495" s="197" customFormat="true" ht="15.8" spans="1:6">
      <c r="A3495" s="199"/>
      <c r="B3495" s="216"/>
      <c r="C3495" s="199"/>
      <c r="D3495" s="199"/>
      <c r="E3495" s="199"/>
      <c r="F3495" s="199"/>
    </row>
    <row r="3496" s="197" customFormat="true" ht="15.8" spans="1:6">
      <c r="A3496" s="199"/>
      <c r="B3496" s="216"/>
      <c r="C3496" s="199"/>
      <c r="D3496" s="199"/>
      <c r="E3496" s="199"/>
      <c r="F3496" s="199"/>
    </row>
    <row r="3497" s="197" customFormat="true" ht="15.8" spans="1:6">
      <c r="A3497" s="199"/>
      <c r="B3497" s="216"/>
      <c r="C3497" s="199"/>
      <c r="D3497" s="199"/>
      <c r="E3497" s="199"/>
      <c r="F3497" s="199"/>
    </row>
    <row r="3498" s="197" customFormat="true" ht="15.8" spans="1:6">
      <c r="A3498" s="199"/>
      <c r="B3498" s="216"/>
      <c r="C3498" s="199"/>
      <c r="D3498" s="199"/>
      <c r="E3498" s="199"/>
      <c r="F3498" s="199"/>
    </row>
    <row r="3499" s="197" customFormat="true" ht="15.8" spans="1:6">
      <c r="A3499" s="199"/>
      <c r="B3499" s="216"/>
      <c r="C3499" s="199"/>
      <c r="D3499" s="199"/>
      <c r="E3499" s="199"/>
      <c r="F3499" s="199"/>
    </row>
    <row r="3500" s="197" customFormat="true" ht="15.8" spans="1:6">
      <c r="A3500" s="199"/>
      <c r="B3500" s="216"/>
      <c r="C3500" s="199"/>
      <c r="D3500" s="199"/>
      <c r="E3500" s="199"/>
      <c r="F3500" s="199"/>
    </row>
    <row r="3501" s="197" customFormat="true" ht="15.8" spans="1:6">
      <c r="A3501" s="199"/>
      <c r="B3501" s="216"/>
      <c r="C3501" s="199"/>
      <c r="D3501" s="199"/>
      <c r="E3501" s="199"/>
      <c r="F3501" s="199"/>
    </row>
    <row r="3502" s="197" customFormat="true" ht="15.8" spans="1:6">
      <c r="A3502" s="199"/>
      <c r="B3502" s="216"/>
      <c r="C3502" s="199"/>
      <c r="D3502" s="199"/>
      <c r="E3502" s="199"/>
      <c r="F3502" s="199"/>
    </row>
    <row r="3503" s="197" customFormat="true" ht="15.8" spans="1:6">
      <c r="A3503" s="199"/>
      <c r="B3503" s="216"/>
      <c r="C3503" s="199"/>
      <c r="D3503" s="199"/>
      <c r="E3503" s="199"/>
      <c r="F3503" s="199"/>
    </row>
    <row r="3504" s="197" customFormat="true" ht="15.8" spans="1:6">
      <c r="A3504" s="199"/>
      <c r="B3504" s="216"/>
      <c r="C3504" s="199"/>
      <c r="D3504" s="199"/>
      <c r="E3504" s="199"/>
      <c r="F3504" s="199"/>
    </row>
    <row r="3505" s="197" customFormat="true" ht="15.8" spans="1:6">
      <c r="A3505" s="199"/>
      <c r="B3505" s="216"/>
      <c r="C3505" s="199"/>
      <c r="D3505" s="199"/>
      <c r="E3505" s="199"/>
      <c r="F3505" s="199"/>
    </row>
    <row r="3506" s="197" customFormat="true" ht="15.8" spans="1:6">
      <c r="A3506" s="199"/>
      <c r="B3506" s="216"/>
      <c r="C3506" s="199"/>
      <c r="D3506" s="199"/>
      <c r="E3506" s="199"/>
      <c r="F3506" s="199"/>
    </row>
    <row r="3507" s="197" customFormat="true" ht="15.8" spans="1:6">
      <c r="A3507" s="199"/>
      <c r="B3507" s="216"/>
      <c r="C3507" s="199"/>
      <c r="D3507" s="199"/>
      <c r="E3507" s="199"/>
      <c r="F3507" s="199"/>
    </row>
    <row r="3508" s="197" customFormat="true" ht="15.8" spans="1:6">
      <c r="A3508" s="199"/>
      <c r="B3508" s="216"/>
      <c r="C3508" s="199"/>
      <c r="D3508" s="199"/>
      <c r="E3508" s="199"/>
      <c r="F3508" s="199"/>
    </row>
    <row r="3509" s="197" customFormat="true" ht="15.8" spans="1:6">
      <c r="A3509" s="199"/>
      <c r="B3509" s="216"/>
      <c r="C3509" s="199"/>
      <c r="D3509" s="199"/>
      <c r="E3509" s="199"/>
      <c r="F3509" s="199"/>
    </row>
    <row r="3510" s="197" customFormat="true" ht="15.8" spans="1:6">
      <c r="A3510" s="199"/>
      <c r="B3510" s="216"/>
      <c r="C3510" s="199"/>
      <c r="D3510" s="199"/>
      <c r="E3510" s="199"/>
      <c r="F3510" s="199"/>
    </row>
    <row r="3511" s="197" customFormat="true" ht="15.8" spans="1:6">
      <c r="A3511" s="199"/>
      <c r="B3511" s="216"/>
      <c r="C3511" s="199"/>
      <c r="D3511" s="199"/>
      <c r="E3511" s="199"/>
      <c r="F3511" s="199"/>
    </row>
    <row r="3512" s="197" customFormat="true" ht="15.8" spans="1:6">
      <c r="A3512" s="199"/>
      <c r="B3512" s="216"/>
      <c r="C3512" s="199"/>
      <c r="D3512" s="199"/>
      <c r="E3512" s="199"/>
      <c r="F3512" s="199"/>
    </row>
    <row r="3513" s="197" customFormat="true" ht="15.8" spans="1:6">
      <c r="A3513" s="199"/>
      <c r="B3513" s="216"/>
      <c r="C3513" s="199"/>
      <c r="D3513" s="199"/>
      <c r="E3513" s="199"/>
      <c r="F3513" s="199"/>
    </row>
    <row r="3514" s="197" customFormat="true" ht="15.8" spans="1:6">
      <c r="A3514" s="199"/>
      <c r="B3514" s="216"/>
      <c r="C3514" s="199"/>
      <c r="D3514" s="199"/>
      <c r="E3514" s="199"/>
      <c r="F3514" s="199"/>
    </row>
    <row r="3515" s="197" customFormat="true" ht="15.8" spans="1:6">
      <c r="A3515" s="199"/>
      <c r="B3515" s="216"/>
      <c r="C3515" s="199"/>
      <c r="D3515" s="199"/>
      <c r="E3515" s="199"/>
      <c r="F3515" s="199"/>
    </row>
    <row r="3516" s="197" customFormat="true" ht="15.8" spans="1:6">
      <c r="A3516" s="199"/>
      <c r="B3516" s="216"/>
      <c r="C3516" s="199"/>
      <c r="D3516" s="199"/>
      <c r="E3516" s="199"/>
      <c r="F3516" s="199"/>
    </row>
    <row r="3517" s="197" customFormat="true" ht="15.8" spans="1:6">
      <c r="A3517" s="199"/>
      <c r="B3517" s="216"/>
      <c r="C3517" s="199"/>
      <c r="D3517" s="199"/>
      <c r="E3517" s="199"/>
      <c r="F3517" s="199"/>
    </row>
    <row r="3518" s="197" customFormat="true" ht="15.8" spans="1:6">
      <c r="A3518" s="199"/>
      <c r="B3518" s="216"/>
      <c r="C3518" s="199"/>
      <c r="D3518" s="199"/>
      <c r="E3518" s="199"/>
      <c r="F3518" s="199"/>
    </row>
    <row r="3519" s="197" customFormat="true" ht="15.8" spans="1:6">
      <c r="A3519" s="199"/>
      <c r="B3519" s="216"/>
      <c r="C3519" s="199"/>
      <c r="D3519" s="199"/>
      <c r="E3519" s="199"/>
      <c r="F3519" s="199"/>
    </row>
    <row r="3520" s="197" customFormat="true" ht="15.8" spans="1:6">
      <c r="A3520" s="199"/>
      <c r="B3520" s="216"/>
      <c r="C3520" s="199"/>
      <c r="D3520" s="199"/>
      <c r="E3520" s="199"/>
      <c r="F3520" s="199"/>
    </row>
    <row r="3521" s="197" customFormat="true" ht="15.8" spans="1:6">
      <c r="A3521" s="199"/>
      <c r="B3521" s="216"/>
      <c r="C3521" s="199"/>
      <c r="D3521" s="199"/>
      <c r="E3521" s="199"/>
      <c r="F3521" s="199"/>
    </row>
    <row r="3522" s="197" customFormat="true" ht="15.8" spans="1:6">
      <c r="A3522" s="199"/>
      <c r="B3522" s="216"/>
      <c r="C3522" s="199"/>
      <c r="D3522" s="199"/>
      <c r="E3522" s="199"/>
      <c r="F3522" s="199"/>
    </row>
    <row r="3523" s="197" customFormat="true" ht="15.8" spans="1:6">
      <c r="A3523" s="199"/>
      <c r="B3523" s="216"/>
      <c r="C3523" s="199"/>
      <c r="D3523" s="199"/>
      <c r="E3523" s="199"/>
      <c r="F3523" s="199"/>
    </row>
    <row r="3524" s="197" customFormat="true" ht="15.8" spans="1:6">
      <c r="A3524" s="199"/>
      <c r="B3524" s="216"/>
      <c r="C3524" s="199"/>
      <c r="D3524" s="199"/>
      <c r="E3524" s="199"/>
      <c r="F3524" s="199"/>
    </row>
    <row r="3525" s="197" customFormat="true" ht="15.8" spans="1:6">
      <c r="A3525" s="199"/>
      <c r="B3525" s="216"/>
      <c r="C3525" s="199"/>
      <c r="D3525" s="199"/>
      <c r="E3525" s="199"/>
      <c r="F3525" s="199"/>
    </row>
    <row r="3526" s="197" customFormat="true" ht="15.8" spans="1:6">
      <c r="A3526" s="199"/>
      <c r="B3526" s="216"/>
      <c r="C3526" s="199"/>
      <c r="D3526" s="199"/>
      <c r="E3526" s="199"/>
      <c r="F3526" s="199"/>
    </row>
    <row r="3527" s="197" customFormat="true" ht="15.8" spans="1:6">
      <c r="A3527" s="199"/>
      <c r="B3527" s="216"/>
      <c r="C3527" s="199"/>
      <c r="D3527" s="199"/>
      <c r="E3527" s="199"/>
      <c r="F3527" s="199"/>
    </row>
    <row r="3528" s="197" customFormat="true" ht="15.8" spans="1:6">
      <c r="A3528" s="199"/>
      <c r="B3528" s="216"/>
      <c r="C3528" s="199"/>
      <c r="D3528" s="199"/>
      <c r="E3528" s="199"/>
      <c r="F3528" s="199"/>
    </row>
    <row r="3529" s="197" customFormat="true" ht="15.8" spans="1:6">
      <c r="A3529" s="199"/>
      <c r="B3529" s="216"/>
      <c r="C3529" s="199"/>
      <c r="D3529" s="199"/>
      <c r="E3529" s="199"/>
      <c r="F3529" s="199"/>
    </row>
    <row r="3530" s="197" customFormat="true" ht="15.8" spans="1:6">
      <c r="A3530" s="199"/>
      <c r="B3530" s="216"/>
      <c r="C3530" s="199"/>
      <c r="D3530" s="199"/>
      <c r="E3530" s="199"/>
      <c r="F3530" s="199"/>
    </row>
    <row r="3531" s="197" customFormat="true" ht="15.8" spans="1:6">
      <c r="A3531" s="199"/>
      <c r="B3531" s="216"/>
      <c r="C3531" s="199"/>
      <c r="D3531" s="199"/>
      <c r="E3531" s="199"/>
      <c r="F3531" s="199"/>
    </row>
    <row r="3532" s="197" customFormat="true" ht="15.8" spans="1:6">
      <c r="A3532" s="199"/>
      <c r="B3532" s="216"/>
      <c r="C3532" s="199"/>
      <c r="D3532" s="199"/>
      <c r="E3532" s="199"/>
      <c r="F3532" s="199"/>
    </row>
    <row r="3533" s="197" customFormat="true" ht="15.8" spans="1:6">
      <c r="A3533" s="199"/>
      <c r="B3533" s="216"/>
      <c r="C3533" s="199"/>
      <c r="D3533" s="199"/>
      <c r="E3533" s="199"/>
      <c r="F3533" s="199"/>
    </row>
    <row r="3534" s="197" customFormat="true" ht="15.8" spans="1:6">
      <c r="A3534" s="199"/>
      <c r="B3534" s="216"/>
      <c r="C3534" s="199"/>
      <c r="D3534" s="199"/>
      <c r="E3534" s="199"/>
      <c r="F3534" s="199"/>
    </row>
    <row r="3535" s="197" customFormat="true" ht="15.8" spans="1:6">
      <c r="A3535" s="199"/>
      <c r="B3535" s="216"/>
      <c r="C3535" s="199"/>
      <c r="D3535" s="199"/>
      <c r="E3535" s="199"/>
      <c r="F3535" s="199"/>
    </row>
    <row r="3536" s="197" customFormat="true" ht="15.8" spans="1:6">
      <c r="A3536" s="199"/>
      <c r="B3536" s="216"/>
      <c r="C3536" s="199"/>
      <c r="D3536" s="199"/>
      <c r="E3536" s="199"/>
      <c r="F3536" s="199"/>
    </row>
    <row r="3537" s="197" customFormat="true" ht="15.8" spans="1:6">
      <c r="A3537" s="199"/>
      <c r="B3537" s="216"/>
      <c r="C3537" s="199"/>
      <c r="D3537" s="199"/>
      <c r="E3537" s="199"/>
      <c r="F3537" s="199"/>
    </row>
    <row r="3538" s="197" customFormat="true" ht="15.8" spans="1:6">
      <c r="A3538" s="199"/>
      <c r="B3538" s="216"/>
      <c r="C3538" s="199"/>
      <c r="D3538" s="199"/>
      <c r="E3538" s="199"/>
      <c r="F3538" s="199"/>
    </row>
    <row r="3539" s="197" customFormat="true" ht="15.8" spans="1:6">
      <c r="A3539" s="199"/>
      <c r="B3539" s="216"/>
      <c r="C3539" s="199"/>
      <c r="D3539" s="199"/>
      <c r="E3539" s="199"/>
      <c r="F3539" s="199"/>
    </row>
    <row r="3540" s="197" customFormat="true" ht="15.8" spans="1:6">
      <c r="A3540" s="199"/>
      <c r="B3540" s="216"/>
      <c r="C3540" s="199"/>
      <c r="D3540" s="199"/>
      <c r="E3540" s="199"/>
      <c r="F3540" s="199"/>
    </row>
    <row r="3541" s="197" customFormat="true" ht="15.8" spans="1:6">
      <c r="A3541" s="199"/>
      <c r="B3541" s="216"/>
      <c r="C3541" s="199"/>
      <c r="D3541" s="199"/>
      <c r="E3541" s="199"/>
      <c r="F3541" s="199"/>
    </row>
    <row r="3542" s="197" customFormat="true" ht="15.8" spans="1:6">
      <c r="A3542" s="199"/>
      <c r="B3542" s="216"/>
      <c r="C3542" s="199"/>
      <c r="D3542" s="199"/>
      <c r="E3542" s="199"/>
      <c r="F3542" s="199"/>
    </row>
    <row r="3543" s="197" customFormat="true" ht="15.8" spans="1:6">
      <c r="A3543" s="199"/>
      <c r="B3543" s="216"/>
      <c r="C3543" s="199"/>
      <c r="D3543" s="199"/>
      <c r="E3543" s="199"/>
      <c r="F3543" s="199"/>
    </row>
    <row r="3544" s="197" customFormat="true" ht="15.8" spans="1:6">
      <c r="A3544" s="199"/>
      <c r="B3544" s="216"/>
      <c r="C3544" s="199"/>
      <c r="D3544" s="199"/>
      <c r="E3544" s="199"/>
      <c r="F3544" s="199"/>
    </row>
    <row r="3545" s="197" customFormat="true" ht="15.8" spans="1:6">
      <c r="A3545" s="199"/>
      <c r="B3545" s="216"/>
      <c r="C3545" s="199"/>
      <c r="D3545" s="199"/>
      <c r="E3545" s="199"/>
      <c r="F3545" s="199"/>
    </row>
    <row r="3546" s="197" customFormat="true" ht="15.8" spans="1:6">
      <c r="A3546" s="199"/>
      <c r="B3546" s="216"/>
      <c r="C3546" s="199"/>
      <c r="D3546" s="199"/>
      <c r="E3546" s="199"/>
      <c r="F3546" s="199"/>
    </row>
    <row r="3547" s="197" customFormat="true" ht="15.8" spans="1:6">
      <c r="A3547" s="199"/>
      <c r="B3547" s="216"/>
      <c r="C3547" s="199"/>
      <c r="D3547" s="199"/>
      <c r="E3547" s="199"/>
      <c r="F3547" s="199"/>
    </row>
    <row r="3548" s="197" customFormat="true" ht="15.8" spans="1:6">
      <c r="A3548" s="199"/>
      <c r="B3548" s="216"/>
      <c r="C3548" s="199"/>
      <c r="D3548" s="199"/>
      <c r="E3548" s="199"/>
      <c r="F3548" s="199"/>
    </row>
    <row r="3549" s="197" customFormat="true" ht="15.8" spans="1:6">
      <c r="A3549" s="199"/>
      <c r="B3549" s="216"/>
      <c r="C3549" s="199"/>
      <c r="D3549" s="199"/>
      <c r="E3549" s="199"/>
      <c r="F3549" s="199"/>
    </row>
    <row r="3550" s="197" customFormat="true" ht="15.8" spans="1:6">
      <c r="A3550" s="199"/>
      <c r="B3550" s="216"/>
      <c r="C3550" s="199"/>
      <c r="D3550" s="199"/>
      <c r="E3550" s="199"/>
      <c r="F3550" s="199"/>
    </row>
    <row r="3551" s="197" customFormat="true" ht="15.8" spans="1:6">
      <c r="A3551" s="199"/>
      <c r="B3551" s="216"/>
      <c r="C3551" s="199"/>
      <c r="D3551" s="199"/>
      <c r="E3551" s="199"/>
      <c r="F3551" s="199"/>
    </row>
    <row r="3552" s="197" customFormat="true" ht="15.8" spans="1:6">
      <c r="A3552" s="199"/>
      <c r="B3552" s="216"/>
      <c r="C3552" s="199"/>
      <c r="D3552" s="199"/>
      <c r="E3552" s="199"/>
      <c r="F3552" s="199"/>
    </row>
    <row r="3553" s="197" customFormat="true" ht="15.8" spans="1:6">
      <c r="A3553" s="199"/>
      <c r="B3553" s="216"/>
      <c r="C3553" s="199"/>
      <c r="D3553" s="199"/>
      <c r="E3553" s="199"/>
      <c r="F3553" s="199"/>
    </row>
    <row r="3554" s="197" customFormat="true" ht="15.8" spans="1:6">
      <c r="A3554" s="199"/>
      <c r="B3554" s="216"/>
      <c r="C3554" s="199"/>
      <c r="D3554" s="199"/>
      <c r="E3554" s="199"/>
      <c r="F3554" s="199"/>
    </row>
    <row r="3555" s="197" customFormat="true" ht="15.8" spans="1:6">
      <c r="A3555" s="199"/>
      <c r="B3555" s="216"/>
      <c r="C3555" s="199"/>
      <c r="D3555" s="199"/>
      <c r="E3555" s="199"/>
      <c r="F3555" s="199"/>
    </row>
    <row r="3556" s="197" customFormat="true" ht="15.8" spans="1:6">
      <c r="A3556" s="199"/>
      <c r="B3556" s="216"/>
      <c r="C3556" s="199"/>
      <c r="D3556" s="199"/>
      <c r="E3556" s="199"/>
      <c r="F3556" s="199"/>
    </row>
    <row r="3557" s="197" customFormat="true" ht="15.8" spans="1:6">
      <c r="A3557" s="199"/>
      <c r="B3557" s="216"/>
      <c r="C3557" s="199"/>
      <c r="D3557" s="199"/>
      <c r="E3557" s="199"/>
      <c r="F3557" s="199"/>
    </row>
    <row r="3558" s="197" customFormat="true" ht="15.8" spans="1:6">
      <c r="A3558" s="199"/>
      <c r="B3558" s="216"/>
      <c r="C3558" s="199"/>
      <c r="D3558" s="199"/>
      <c r="E3558" s="199"/>
      <c r="F3558" s="199"/>
    </row>
    <row r="3559" s="197" customFormat="true" ht="15.8" spans="1:6">
      <c r="A3559" s="199"/>
      <c r="B3559" s="216"/>
      <c r="C3559" s="199"/>
      <c r="D3559" s="199"/>
      <c r="E3559" s="199"/>
      <c r="F3559" s="199"/>
    </row>
    <row r="3560" s="197" customFormat="true" ht="15.8" spans="1:6">
      <c r="A3560" s="199"/>
      <c r="B3560" s="216"/>
      <c r="C3560" s="199"/>
      <c r="D3560" s="199"/>
      <c r="E3560" s="199"/>
      <c r="F3560" s="199"/>
    </row>
    <row r="3561" s="197" customFormat="true" ht="15.8" spans="1:6">
      <c r="A3561" s="199"/>
      <c r="B3561" s="216"/>
      <c r="C3561" s="199"/>
      <c r="D3561" s="199"/>
      <c r="E3561" s="199"/>
      <c r="F3561" s="199"/>
    </row>
    <row r="3562" s="197" customFormat="true" ht="15.8" spans="1:6">
      <c r="A3562" s="199"/>
      <c r="B3562" s="216"/>
      <c r="C3562" s="199"/>
      <c r="D3562" s="199"/>
      <c r="E3562" s="199"/>
      <c r="F3562" s="199"/>
    </row>
    <row r="3563" s="197" customFormat="true" ht="15.8" spans="1:6">
      <c r="A3563" s="199"/>
      <c r="B3563" s="216"/>
      <c r="C3563" s="199"/>
      <c r="D3563" s="199"/>
      <c r="E3563" s="199"/>
      <c r="F3563" s="199"/>
    </row>
    <row r="3564" s="197" customFormat="true" ht="15.8" spans="1:6">
      <c r="A3564" s="199"/>
      <c r="B3564" s="216"/>
      <c r="C3564" s="199"/>
      <c r="D3564" s="199"/>
      <c r="E3564" s="199"/>
      <c r="F3564" s="199"/>
    </row>
    <row r="3565" s="197" customFormat="true" ht="15.8" spans="1:6">
      <c r="A3565" s="199"/>
      <c r="B3565" s="216"/>
      <c r="C3565" s="199"/>
      <c r="D3565" s="199"/>
      <c r="E3565" s="199"/>
      <c r="F3565" s="199"/>
    </row>
    <row r="3566" s="197" customFormat="true" ht="15.8" spans="1:6">
      <c r="A3566" s="199"/>
      <c r="B3566" s="216"/>
      <c r="C3566" s="199"/>
      <c r="D3566" s="199"/>
      <c r="E3566" s="199"/>
      <c r="F3566" s="199"/>
    </row>
    <row r="3567" s="197" customFormat="true" ht="15.8" spans="1:6">
      <c r="A3567" s="199"/>
      <c r="B3567" s="216"/>
      <c r="C3567" s="199"/>
      <c r="D3567" s="199"/>
      <c r="E3567" s="199"/>
      <c r="F3567" s="199"/>
    </row>
    <row r="3568" s="197" customFormat="true" ht="15.8" spans="1:6">
      <c r="A3568" s="199"/>
      <c r="B3568" s="216"/>
      <c r="C3568" s="199"/>
      <c r="D3568" s="199"/>
      <c r="E3568" s="199"/>
      <c r="F3568" s="199"/>
    </row>
    <row r="3569" s="197" customFormat="true" ht="15.8" spans="1:6">
      <c r="A3569" s="199"/>
      <c r="B3569" s="216"/>
      <c r="C3569" s="199"/>
      <c r="D3569" s="199"/>
      <c r="E3569" s="199"/>
      <c r="F3569" s="199"/>
    </row>
    <row r="3570" s="197" customFormat="true" ht="15.8" spans="1:6">
      <c r="A3570" s="199"/>
      <c r="B3570" s="216"/>
      <c r="C3570" s="199"/>
      <c r="D3570" s="199"/>
      <c r="E3570" s="199"/>
      <c r="F3570" s="199"/>
    </row>
    <row r="3571" s="197" customFormat="true" ht="15.8" spans="1:6">
      <c r="A3571" s="199"/>
      <c r="B3571" s="216"/>
      <c r="C3571" s="199"/>
      <c r="D3571" s="199"/>
      <c r="E3571" s="199"/>
      <c r="F3571" s="199"/>
    </row>
    <row r="3572" s="197" customFormat="true" ht="15.8" spans="1:6">
      <c r="A3572" s="199"/>
      <c r="B3572" s="216"/>
      <c r="C3572" s="199"/>
      <c r="D3572" s="199"/>
      <c r="E3572" s="199"/>
      <c r="F3572" s="199"/>
    </row>
    <row r="3573" s="197" customFormat="true" ht="15.8" spans="1:6">
      <c r="A3573" s="199"/>
      <c r="B3573" s="216"/>
      <c r="C3573" s="199"/>
      <c r="D3573" s="199"/>
      <c r="E3573" s="199"/>
      <c r="F3573" s="199"/>
    </row>
    <row r="3574" s="197" customFormat="true" ht="15.8" spans="1:6">
      <c r="A3574" s="199"/>
      <c r="B3574" s="216"/>
      <c r="C3574" s="199"/>
      <c r="D3574" s="199"/>
      <c r="E3574" s="199"/>
      <c r="F3574" s="199"/>
    </row>
    <row r="3575" s="197" customFormat="true" ht="15.8" spans="1:6">
      <c r="A3575" s="199"/>
      <c r="B3575" s="216"/>
      <c r="C3575" s="199"/>
      <c r="D3575" s="199"/>
      <c r="E3575" s="199"/>
      <c r="F3575" s="199"/>
    </row>
    <row r="3576" s="197" customFormat="true" ht="15.8" spans="1:6">
      <c r="A3576" s="199"/>
      <c r="B3576" s="216"/>
      <c r="C3576" s="199"/>
      <c r="D3576" s="199"/>
      <c r="E3576" s="199"/>
      <c r="F3576" s="199"/>
    </row>
    <row r="3577" s="197" customFormat="true" ht="15.8" spans="1:6">
      <c r="A3577" s="199"/>
      <c r="B3577" s="216"/>
      <c r="C3577" s="199"/>
      <c r="D3577" s="199"/>
      <c r="E3577" s="199"/>
      <c r="F3577" s="199"/>
    </row>
    <row r="3578" s="197" customFormat="true" ht="15.8" spans="1:6">
      <c r="A3578" s="199"/>
      <c r="B3578" s="216"/>
      <c r="C3578" s="199"/>
      <c r="D3578" s="199"/>
      <c r="E3578" s="199"/>
      <c r="F3578" s="199"/>
    </row>
    <row r="3579" s="197" customFormat="true" ht="15.8" spans="1:6">
      <c r="A3579" s="199"/>
      <c r="B3579" s="216"/>
      <c r="C3579" s="199"/>
      <c r="D3579" s="199"/>
      <c r="E3579" s="199"/>
      <c r="F3579" s="199"/>
    </row>
    <row r="3580" s="197" customFormat="true" ht="15.8" spans="1:6">
      <c r="A3580" s="199"/>
      <c r="B3580" s="216"/>
      <c r="C3580" s="199"/>
      <c r="D3580" s="199"/>
      <c r="E3580" s="199"/>
      <c r="F3580" s="199"/>
    </row>
    <row r="3581" s="197" customFormat="true" ht="15.8" spans="1:6">
      <c r="A3581" s="199"/>
      <c r="B3581" s="216"/>
      <c r="C3581" s="199"/>
      <c r="D3581" s="199"/>
      <c r="E3581" s="199"/>
      <c r="F3581" s="199"/>
    </row>
    <row r="3582" s="197" customFormat="true" ht="15.8" spans="1:6">
      <c r="A3582" s="199"/>
      <c r="B3582" s="216"/>
      <c r="C3582" s="199"/>
      <c r="D3582" s="199"/>
      <c r="E3582" s="199"/>
      <c r="F3582" s="199"/>
    </row>
    <row r="3583" s="197" customFormat="true" ht="15.8" spans="1:6">
      <c r="A3583" s="199"/>
      <c r="B3583" s="216"/>
      <c r="C3583" s="199"/>
      <c r="D3583" s="199"/>
      <c r="E3583" s="199"/>
      <c r="F3583" s="199"/>
    </row>
    <row r="3584" s="197" customFormat="true" ht="15.8" spans="1:6">
      <c r="A3584" s="199"/>
      <c r="B3584" s="216"/>
      <c r="C3584" s="199"/>
      <c r="D3584" s="199"/>
      <c r="E3584" s="199"/>
      <c r="F3584" s="199"/>
    </row>
    <row r="3585" s="197" customFormat="true" ht="15.8" spans="1:6">
      <c r="A3585" s="199"/>
      <c r="B3585" s="216"/>
      <c r="C3585" s="199"/>
      <c r="D3585" s="199"/>
      <c r="E3585" s="199"/>
      <c r="F3585" s="199"/>
    </row>
    <row r="3586" s="197" customFormat="true" ht="15.8" spans="1:6">
      <c r="A3586" s="199"/>
      <c r="B3586" s="216"/>
      <c r="C3586" s="199"/>
      <c r="D3586" s="199"/>
      <c r="E3586" s="199"/>
      <c r="F3586" s="199"/>
    </row>
    <row r="3587" s="197" customFormat="true" ht="15.8" spans="1:6">
      <c r="A3587" s="199"/>
      <c r="B3587" s="216"/>
      <c r="C3587" s="199"/>
      <c r="D3587" s="199"/>
      <c r="E3587" s="199"/>
      <c r="F3587" s="199"/>
    </row>
    <row r="3588" s="197" customFormat="true" ht="15.8" spans="1:6">
      <c r="A3588" s="199"/>
      <c r="B3588" s="216"/>
      <c r="C3588" s="199"/>
      <c r="D3588" s="199"/>
      <c r="E3588" s="199"/>
      <c r="F3588" s="199"/>
    </row>
    <row r="3589" s="197" customFormat="true" ht="15.8" spans="1:6">
      <c r="A3589" s="199"/>
      <c r="B3589" s="216"/>
      <c r="C3589" s="199"/>
      <c r="D3589" s="199"/>
      <c r="E3589" s="199"/>
      <c r="F3589" s="199"/>
    </row>
    <row r="3590" s="197" customFormat="true" ht="15.8" spans="1:6">
      <c r="A3590" s="199"/>
      <c r="B3590" s="216"/>
      <c r="C3590" s="199"/>
      <c r="D3590" s="199"/>
      <c r="E3590" s="199"/>
      <c r="F3590" s="199"/>
    </row>
    <row r="3591" s="197" customFormat="true" ht="15.8" spans="1:6">
      <c r="A3591" s="199"/>
      <c r="B3591" s="216"/>
      <c r="C3591" s="199"/>
      <c r="D3591" s="199"/>
      <c r="E3591" s="199"/>
      <c r="F3591" s="199"/>
    </row>
    <row r="3592" s="197" customFormat="true" ht="15.8" spans="1:6">
      <c r="A3592" s="199"/>
      <c r="B3592" s="216"/>
      <c r="C3592" s="199"/>
      <c r="D3592" s="199"/>
      <c r="E3592" s="199"/>
      <c r="F3592" s="199"/>
    </row>
    <row r="3593" s="197" customFormat="true" ht="15.8" spans="1:6">
      <c r="A3593" s="199"/>
      <c r="B3593" s="216"/>
      <c r="C3593" s="199"/>
      <c r="D3593" s="199"/>
      <c r="E3593" s="199"/>
      <c r="F3593" s="199"/>
    </row>
    <row r="3594" s="197" customFormat="true" ht="15.8" spans="1:6">
      <c r="A3594" s="199"/>
      <c r="B3594" s="216"/>
      <c r="C3594" s="199"/>
      <c r="D3594" s="199"/>
      <c r="E3594" s="199"/>
      <c r="F3594" s="199"/>
    </row>
    <row r="3595" s="197" customFormat="true" ht="15.8" spans="1:6">
      <c r="A3595" s="199"/>
      <c r="B3595" s="216"/>
      <c r="C3595" s="199"/>
      <c r="D3595" s="199"/>
      <c r="E3595" s="199"/>
      <c r="F3595" s="199"/>
    </row>
    <row r="3596" s="197" customFormat="true" ht="15.8" spans="1:6">
      <c r="A3596" s="199"/>
      <c r="B3596" s="216"/>
      <c r="C3596" s="199"/>
      <c r="D3596" s="199"/>
      <c r="E3596" s="199"/>
      <c r="F3596" s="199"/>
    </row>
    <row r="3597" s="197" customFormat="true" ht="15.8" spans="1:6">
      <c r="A3597" s="199"/>
      <c r="B3597" s="216"/>
      <c r="C3597" s="199"/>
      <c r="D3597" s="199"/>
      <c r="E3597" s="199"/>
      <c r="F3597" s="199"/>
    </row>
    <row r="3598" s="197" customFormat="true" ht="15.8" spans="1:6">
      <c r="A3598" s="199"/>
      <c r="B3598" s="216"/>
      <c r="C3598" s="199"/>
      <c r="D3598" s="199"/>
      <c r="E3598" s="199"/>
      <c r="F3598" s="199"/>
    </row>
    <row r="3599" s="197" customFormat="true" ht="15.8" spans="1:6">
      <c r="A3599" s="199"/>
      <c r="B3599" s="216"/>
      <c r="C3599" s="199"/>
      <c r="D3599" s="199"/>
      <c r="E3599" s="199"/>
      <c r="F3599" s="199"/>
    </row>
    <row r="3600" s="197" customFormat="true" ht="15.8" spans="1:6">
      <c r="A3600" s="199"/>
      <c r="B3600" s="216"/>
      <c r="C3600" s="199"/>
      <c r="D3600" s="199"/>
      <c r="E3600" s="199"/>
      <c r="F3600" s="199"/>
    </row>
    <row r="3601" s="197" customFormat="true" ht="15.8" spans="1:6">
      <c r="A3601" s="199"/>
      <c r="B3601" s="216"/>
      <c r="C3601" s="199"/>
      <c r="D3601" s="199"/>
      <c r="E3601" s="199"/>
      <c r="F3601" s="199"/>
    </row>
    <row r="3602" s="197" customFormat="true" ht="15.8" spans="1:6">
      <c r="A3602" s="199"/>
      <c r="B3602" s="216"/>
      <c r="C3602" s="199"/>
      <c r="D3602" s="199"/>
      <c r="E3602" s="199"/>
      <c r="F3602" s="199"/>
    </row>
    <row r="3603" s="197" customFormat="true" ht="15.8" spans="1:6">
      <c r="A3603" s="199"/>
      <c r="B3603" s="216"/>
      <c r="C3603" s="199"/>
      <c r="D3603" s="199"/>
      <c r="E3603" s="199"/>
      <c r="F3603" s="199"/>
    </row>
    <row r="3604" s="197" customFormat="true" ht="15.8" spans="1:6">
      <c r="A3604" s="199"/>
      <c r="B3604" s="216"/>
      <c r="C3604" s="199"/>
      <c r="D3604" s="199"/>
      <c r="E3604" s="199"/>
      <c r="F3604" s="199"/>
    </row>
    <row r="3605" s="197" customFormat="true" ht="15.8" spans="1:6">
      <c r="A3605" s="199"/>
      <c r="B3605" s="216"/>
      <c r="C3605" s="199"/>
      <c r="D3605" s="199"/>
      <c r="E3605" s="199"/>
      <c r="F3605" s="199"/>
    </row>
    <row r="3606" s="197" customFormat="true" ht="15.8" spans="1:6">
      <c r="A3606" s="199"/>
      <c r="B3606" s="216"/>
      <c r="C3606" s="199"/>
      <c r="D3606" s="199"/>
      <c r="E3606" s="199"/>
      <c r="F3606" s="199"/>
    </row>
    <row r="3607" s="197" customFormat="true" ht="15.8" spans="1:6">
      <c r="A3607" s="199"/>
      <c r="B3607" s="216"/>
      <c r="C3607" s="199"/>
      <c r="D3607" s="199"/>
      <c r="E3607" s="199"/>
      <c r="F3607" s="199"/>
    </row>
    <row r="3608" s="197" customFormat="true" ht="15.8" spans="1:6">
      <c r="A3608" s="199"/>
      <c r="B3608" s="216"/>
      <c r="C3608" s="199"/>
      <c r="D3608" s="199"/>
      <c r="E3608" s="199"/>
      <c r="F3608" s="199"/>
    </row>
    <row r="3609" s="197" customFormat="true" ht="15.8" spans="1:6">
      <c r="A3609" s="199"/>
      <c r="B3609" s="216"/>
      <c r="C3609" s="199"/>
      <c r="D3609" s="199"/>
      <c r="E3609" s="199"/>
      <c r="F3609" s="199"/>
    </row>
    <row r="3610" s="197" customFormat="true" ht="15.8" spans="1:6">
      <c r="A3610" s="199"/>
      <c r="B3610" s="216"/>
      <c r="C3610" s="199"/>
      <c r="D3610" s="199"/>
      <c r="E3610" s="199"/>
      <c r="F3610" s="199"/>
    </row>
    <row r="3611" s="197" customFormat="true" ht="15.8" spans="1:6">
      <c r="A3611" s="199"/>
      <c r="B3611" s="216"/>
      <c r="C3611" s="199"/>
      <c r="D3611" s="199"/>
      <c r="E3611" s="199"/>
      <c r="F3611" s="199"/>
    </row>
    <row r="3612" s="197" customFormat="true" ht="15.8" spans="1:6">
      <c r="A3612" s="199"/>
      <c r="B3612" s="216"/>
      <c r="C3612" s="199"/>
      <c r="D3612" s="199"/>
      <c r="E3612" s="199"/>
      <c r="F3612" s="199"/>
    </row>
    <row r="3613" s="197" customFormat="true" ht="15.8" spans="1:6">
      <c r="A3613" s="199"/>
      <c r="B3613" s="216"/>
      <c r="C3613" s="199"/>
      <c r="D3613" s="199"/>
      <c r="E3613" s="199"/>
      <c r="F3613" s="199"/>
    </row>
    <row r="3614" s="197" customFormat="true" ht="15.8" spans="1:6">
      <c r="A3614" s="199"/>
      <c r="B3614" s="216"/>
      <c r="C3614" s="199"/>
      <c r="D3614" s="199"/>
      <c r="E3614" s="199"/>
      <c r="F3614" s="199"/>
    </row>
    <row r="3615" s="197" customFormat="true" ht="15.8" spans="1:6">
      <c r="A3615" s="199"/>
      <c r="B3615" s="216"/>
      <c r="C3615" s="199"/>
      <c r="D3615" s="199"/>
      <c r="E3615" s="199"/>
      <c r="F3615" s="199"/>
    </row>
    <row r="3616" s="197" customFormat="true" ht="15.8" spans="1:6">
      <c r="A3616" s="199"/>
      <c r="B3616" s="216"/>
      <c r="C3616" s="199"/>
      <c r="D3616" s="199"/>
      <c r="E3616" s="199"/>
      <c r="F3616" s="199"/>
    </row>
    <row r="3617" s="197" customFormat="true" ht="15.8" spans="1:6">
      <c r="A3617" s="199"/>
      <c r="B3617" s="216"/>
      <c r="C3617" s="199"/>
      <c r="D3617" s="199"/>
      <c r="E3617" s="199"/>
      <c r="F3617" s="199"/>
    </row>
    <row r="3618" s="197" customFormat="true" ht="15.8" spans="1:6">
      <c r="A3618" s="199"/>
      <c r="B3618" s="216"/>
      <c r="C3618" s="199"/>
      <c r="D3618" s="199"/>
      <c r="E3618" s="199"/>
      <c r="F3618" s="199"/>
    </row>
    <row r="3619" s="197" customFormat="true" ht="15.8" spans="1:6">
      <c r="A3619" s="199"/>
      <c r="B3619" s="216"/>
      <c r="C3619" s="199"/>
      <c r="D3619" s="199"/>
      <c r="E3619" s="199"/>
      <c r="F3619" s="199"/>
    </row>
    <row r="3620" s="197" customFormat="true" ht="15.8" spans="1:6">
      <c r="A3620" s="199"/>
      <c r="B3620" s="216"/>
      <c r="C3620" s="199"/>
      <c r="D3620" s="199"/>
      <c r="E3620" s="199"/>
      <c r="F3620" s="199"/>
    </row>
    <row r="3621" s="197" customFormat="true" ht="15.8" spans="1:6">
      <c r="A3621" s="199"/>
      <c r="B3621" s="216"/>
      <c r="C3621" s="199"/>
      <c r="D3621" s="199"/>
      <c r="E3621" s="199"/>
      <c r="F3621" s="199"/>
    </row>
    <row r="3622" s="197" customFormat="true" ht="15.8" spans="1:6">
      <c r="A3622" s="199"/>
      <c r="B3622" s="216"/>
      <c r="C3622" s="199"/>
      <c r="D3622" s="199"/>
      <c r="E3622" s="199"/>
      <c r="F3622" s="199"/>
    </row>
    <row r="3623" s="197" customFormat="true" ht="15.8" spans="1:6">
      <c r="A3623" s="199"/>
      <c r="B3623" s="216"/>
      <c r="C3623" s="199"/>
      <c r="D3623" s="199"/>
      <c r="E3623" s="199"/>
      <c r="F3623" s="199"/>
    </row>
    <row r="3624" s="197" customFormat="true" ht="15.8" spans="1:6">
      <c r="A3624" s="199"/>
      <c r="B3624" s="216"/>
      <c r="C3624" s="199"/>
      <c r="D3624" s="199"/>
      <c r="E3624" s="199"/>
      <c r="F3624" s="199"/>
    </row>
    <row r="3625" s="197" customFormat="true" ht="15.8" spans="1:6">
      <c r="A3625" s="199"/>
      <c r="B3625" s="216"/>
      <c r="C3625" s="199"/>
      <c r="D3625" s="199"/>
      <c r="E3625" s="199"/>
      <c r="F3625" s="199"/>
    </row>
    <row r="3626" s="197" customFormat="true" ht="15.8" spans="1:6">
      <c r="A3626" s="199"/>
      <c r="B3626" s="216"/>
      <c r="C3626" s="199"/>
      <c r="D3626" s="199"/>
      <c r="E3626" s="199"/>
      <c r="F3626" s="199"/>
    </row>
    <row r="3627" s="197" customFormat="true" ht="15.8" spans="1:6">
      <c r="A3627" s="199"/>
      <c r="B3627" s="216"/>
      <c r="C3627" s="199"/>
      <c r="D3627" s="199"/>
      <c r="E3627" s="199"/>
      <c r="F3627" s="199"/>
    </row>
    <row r="3628" s="197" customFormat="true" ht="15.8" spans="1:6">
      <c r="A3628" s="199"/>
      <c r="B3628" s="216"/>
      <c r="C3628" s="199"/>
      <c r="D3628" s="199"/>
      <c r="E3628" s="199"/>
      <c r="F3628" s="199"/>
    </row>
    <row r="3629" s="197" customFormat="true" ht="15.8" spans="1:6">
      <c r="A3629" s="199"/>
      <c r="B3629" s="216"/>
      <c r="C3629" s="199"/>
      <c r="D3629" s="199"/>
      <c r="E3629" s="199"/>
      <c r="F3629" s="199"/>
    </row>
    <row r="3630" s="197" customFormat="true" ht="15.8" spans="1:6">
      <c r="A3630" s="199"/>
      <c r="B3630" s="216"/>
      <c r="C3630" s="199"/>
      <c r="D3630" s="199"/>
      <c r="E3630" s="199"/>
      <c r="F3630" s="199"/>
    </row>
    <row r="3631" s="197" customFormat="true" ht="15.8" spans="1:6">
      <c r="A3631" s="199"/>
      <c r="B3631" s="216"/>
      <c r="C3631" s="199"/>
      <c r="D3631" s="199"/>
      <c r="E3631" s="199"/>
      <c r="F3631" s="199"/>
    </row>
    <row r="3632" s="197" customFormat="true" ht="15.8" spans="1:6">
      <c r="A3632" s="199"/>
      <c r="B3632" s="216"/>
      <c r="C3632" s="199"/>
      <c r="D3632" s="199"/>
      <c r="E3632" s="199"/>
      <c r="F3632" s="199"/>
    </row>
    <row r="3633" s="197" customFormat="true" ht="15.8" spans="1:6">
      <c r="A3633" s="199"/>
      <c r="B3633" s="216"/>
      <c r="C3633" s="199"/>
      <c r="D3633" s="199"/>
      <c r="E3633" s="199"/>
      <c r="F3633" s="199"/>
    </row>
    <row r="3634" s="197" customFormat="true" ht="15.8" spans="1:6">
      <c r="A3634" s="199"/>
      <c r="B3634" s="216"/>
      <c r="C3634" s="199"/>
      <c r="D3634" s="199"/>
      <c r="E3634" s="199"/>
      <c r="F3634" s="199"/>
    </row>
    <row r="3635" s="197" customFormat="true" ht="15.8" spans="1:6">
      <c r="A3635" s="199"/>
      <c r="B3635" s="216"/>
      <c r="C3635" s="199"/>
      <c r="D3635" s="199"/>
      <c r="E3635" s="199"/>
      <c r="F3635" s="199"/>
    </row>
    <row r="3636" s="197" customFormat="true" ht="15.8" spans="1:6">
      <c r="A3636" s="199"/>
      <c r="B3636" s="216"/>
      <c r="C3636" s="199"/>
      <c r="D3636" s="199"/>
      <c r="E3636" s="199"/>
      <c r="F3636" s="199"/>
    </row>
    <row r="3637" s="197" customFormat="true" ht="15.8" spans="1:6">
      <c r="A3637" s="199"/>
      <c r="B3637" s="216"/>
      <c r="C3637" s="199"/>
      <c r="D3637" s="199"/>
      <c r="E3637" s="199"/>
      <c r="F3637" s="199"/>
    </row>
    <row r="3638" s="197" customFormat="true" ht="15.8" spans="1:6">
      <c r="A3638" s="199"/>
      <c r="B3638" s="216"/>
      <c r="C3638" s="199"/>
      <c r="D3638" s="199"/>
      <c r="E3638" s="199"/>
      <c r="F3638" s="199"/>
    </row>
    <row r="3639" s="197" customFormat="true" ht="15.8" spans="1:6">
      <c r="A3639" s="199"/>
      <c r="B3639" s="216"/>
      <c r="C3639" s="199"/>
      <c r="D3639" s="199"/>
      <c r="E3639" s="199"/>
      <c r="F3639" s="199"/>
    </row>
    <row r="3640" s="197" customFormat="true" ht="15.8" spans="1:6">
      <c r="A3640" s="199"/>
      <c r="B3640" s="216"/>
      <c r="C3640" s="199"/>
      <c r="D3640" s="199"/>
      <c r="E3640" s="199"/>
      <c r="F3640" s="199"/>
    </row>
    <row r="3641" s="197" customFormat="true" ht="15.8" spans="1:6">
      <c r="A3641" s="199"/>
      <c r="B3641" s="216"/>
      <c r="C3641" s="199"/>
      <c r="D3641" s="199"/>
      <c r="E3641" s="199"/>
      <c r="F3641" s="199"/>
    </row>
    <row r="3642" s="197" customFormat="true" ht="15.8" spans="1:6">
      <c r="A3642" s="199"/>
      <c r="B3642" s="216"/>
      <c r="C3642" s="199"/>
      <c r="D3642" s="199"/>
      <c r="E3642" s="199"/>
      <c r="F3642" s="199"/>
    </row>
    <row r="3643" s="197" customFormat="true" ht="15.8" spans="1:6">
      <c r="A3643" s="199"/>
      <c r="B3643" s="216"/>
      <c r="C3643" s="199"/>
      <c r="D3643" s="199"/>
      <c r="E3643" s="199"/>
      <c r="F3643" s="199"/>
    </row>
    <row r="3644" s="197" customFormat="true" ht="15.8" spans="1:6">
      <c r="A3644" s="199"/>
      <c r="B3644" s="216"/>
      <c r="C3644" s="199"/>
      <c r="D3644" s="199"/>
      <c r="E3644" s="199"/>
      <c r="F3644" s="199"/>
    </row>
    <row r="3645" s="197" customFormat="true" ht="15.8" spans="1:6">
      <c r="A3645" s="199"/>
      <c r="B3645" s="216"/>
      <c r="C3645" s="199"/>
      <c r="D3645" s="199"/>
      <c r="E3645" s="199"/>
      <c r="F3645" s="199"/>
    </row>
    <row r="3646" s="197" customFormat="true" ht="15.8" spans="1:6">
      <c r="A3646" s="199"/>
      <c r="B3646" s="216"/>
      <c r="C3646" s="199"/>
      <c r="D3646" s="199"/>
      <c r="E3646" s="199"/>
      <c r="F3646" s="199"/>
    </row>
    <row r="3647" s="197" customFormat="true" ht="15.8" spans="1:6">
      <c r="A3647" s="199"/>
      <c r="B3647" s="216"/>
      <c r="C3647" s="199"/>
      <c r="D3647" s="199"/>
      <c r="E3647" s="199"/>
      <c r="F3647" s="199"/>
    </row>
    <row r="3648" s="197" customFormat="true" ht="15.8" spans="1:6">
      <c r="A3648" s="199"/>
      <c r="B3648" s="216"/>
      <c r="C3648" s="199"/>
      <c r="D3648" s="199"/>
      <c r="E3648" s="199"/>
      <c r="F3648" s="199"/>
    </row>
    <row r="3649" s="197" customFormat="true" ht="15.8" spans="1:6">
      <c r="A3649" s="199"/>
      <c r="B3649" s="216"/>
      <c r="C3649" s="199"/>
      <c r="D3649" s="199"/>
      <c r="E3649" s="199"/>
      <c r="F3649" s="199"/>
    </row>
    <row r="3650" s="197" customFormat="true" ht="15.8" spans="1:6">
      <c r="A3650" s="199"/>
      <c r="B3650" s="216"/>
      <c r="C3650" s="199"/>
      <c r="D3650" s="199"/>
      <c r="E3650" s="199"/>
      <c r="F3650" s="199"/>
    </row>
    <row r="3651" s="197" customFormat="true" ht="15.8" spans="1:6">
      <c r="A3651" s="199"/>
      <c r="B3651" s="216"/>
      <c r="C3651" s="199"/>
      <c r="D3651" s="199"/>
      <c r="E3651" s="199"/>
      <c r="F3651" s="199"/>
    </row>
    <row r="3652" s="197" customFormat="true" ht="15.8" spans="1:6">
      <c r="A3652" s="199"/>
      <c r="B3652" s="216"/>
      <c r="C3652" s="199"/>
      <c r="D3652" s="199"/>
      <c r="E3652" s="199"/>
      <c r="F3652" s="199"/>
    </row>
    <row r="3653" s="197" customFormat="true" ht="15.8" spans="1:6">
      <c r="A3653" s="199"/>
      <c r="B3653" s="216"/>
      <c r="C3653" s="199"/>
      <c r="D3653" s="199"/>
      <c r="E3653" s="199"/>
      <c r="F3653" s="199"/>
    </row>
    <row r="3654" s="197" customFormat="true" ht="15.8" spans="1:6">
      <c r="A3654" s="199"/>
      <c r="B3654" s="216"/>
      <c r="C3654" s="199"/>
      <c r="D3654" s="199"/>
      <c r="E3654" s="199"/>
      <c r="F3654" s="199"/>
    </row>
    <row r="3655" s="197" customFormat="true" ht="15.8" spans="1:6">
      <c r="A3655" s="199"/>
      <c r="B3655" s="216"/>
      <c r="C3655" s="199"/>
      <c r="D3655" s="199"/>
      <c r="E3655" s="199"/>
      <c r="F3655" s="199"/>
    </row>
    <row r="3656" s="197" customFormat="true" ht="15.8" spans="1:6">
      <c r="A3656" s="199"/>
      <c r="B3656" s="216"/>
      <c r="C3656" s="199"/>
      <c r="D3656" s="199"/>
      <c r="E3656" s="199"/>
      <c r="F3656" s="199"/>
    </row>
    <row r="3657" s="197" customFormat="true" ht="15.8" spans="1:6">
      <c r="A3657" s="199"/>
      <c r="B3657" s="216"/>
      <c r="C3657" s="199"/>
      <c r="D3657" s="199"/>
      <c r="E3657" s="199"/>
      <c r="F3657" s="199"/>
    </row>
    <row r="3658" s="197" customFormat="true" ht="15.8" spans="1:6">
      <c r="A3658" s="199"/>
      <c r="B3658" s="216"/>
      <c r="C3658" s="199"/>
      <c r="D3658" s="199"/>
      <c r="E3658" s="199"/>
      <c r="F3658" s="199"/>
    </row>
    <row r="3659" s="197" customFormat="true" ht="15.8" spans="1:6">
      <c r="A3659" s="199"/>
      <c r="B3659" s="216"/>
      <c r="C3659" s="199"/>
      <c r="D3659" s="199"/>
      <c r="E3659" s="199"/>
      <c r="F3659" s="199"/>
    </row>
    <row r="3660" s="197" customFormat="true" ht="15.8" spans="1:6">
      <c r="A3660" s="199"/>
      <c r="B3660" s="216"/>
      <c r="C3660" s="199"/>
      <c r="D3660" s="199"/>
      <c r="E3660" s="199"/>
      <c r="F3660" s="199"/>
    </row>
    <row r="3661" s="197" customFormat="true" ht="15.8" spans="1:6">
      <c r="A3661" s="199"/>
      <c r="B3661" s="216"/>
      <c r="C3661" s="199"/>
      <c r="D3661" s="199"/>
      <c r="E3661" s="199"/>
      <c r="F3661" s="199"/>
    </row>
    <row r="3662" s="197" customFormat="true" ht="15.8" spans="1:6">
      <c r="A3662" s="199"/>
      <c r="B3662" s="216"/>
      <c r="C3662" s="199"/>
      <c r="D3662" s="199"/>
      <c r="E3662" s="199"/>
      <c r="F3662" s="199"/>
    </row>
    <row r="3663" s="197" customFormat="true" ht="15.8" spans="1:6">
      <c r="A3663" s="199"/>
      <c r="B3663" s="216"/>
      <c r="C3663" s="199"/>
      <c r="D3663" s="199"/>
      <c r="E3663" s="199"/>
      <c r="F3663" s="199"/>
    </row>
    <row r="3664" s="197" customFormat="true" ht="15.8" spans="1:6">
      <c r="A3664" s="199"/>
      <c r="B3664" s="216"/>
      <c r="C3664" s="199"/>
      <c r="D3664" s="199"/>
      <c r="E3664" s="199"/>
      <c r="F3664" s="199"/>
    </row>
    <row r="3665" s="197" customFormat="true" ht="15.8" spans="1:6">
      <c r="A3665" s="199"/>
      <c r="B3665" s="216"/>
      <c r="C3665" s="199"/>
      <c r="D3665" s="199"/>
      <c r="E3665" s="199"/>
      <c r="F3665" s="199"/>
    </row>
    <row r="3666" s="197" customFormat="true" ht="15.8" spans="1:6">
      <c r="A3666" s="199"/>
      <c r="B3666" s="216"/>
      <c r="C3666" s="199"/>
      <c r="D3666" s="199"/>
      <c r="E3666" s="199"/>
      <c r="F3666" s="199"/>
    </row>
    <row r="3667" s="197" customFormat="true" ht="15.8" spans="1:6">
      <c r="A3667" s="199"/>
      <c r="B3667" s="216"/>
      <c r="C3667" s="199"/>
      <c r="D3667" s="199"/>
      <c r="E3667" s="199"/>
      <c r="F3667" s="199"/>
    </row>
    <row r="3668" s="197" customFormat="true" ht="15.8" spans="1:6">
      <c r="A3668" s="199"/>
      <c r="B3668" s="216"/>
      <c r="C3668" s="199"/>
      <c r="D3668" s="199"/>
      <c r="E3668" s="199"/>
      <c r="F3668" s="199"/>
    </row>
    <row r="3669" s="197" customFormat="true" ht="15.8" spans="1:6">
      <c r="A3669" s="199"/>
      <c r="B3669" s="216"/>
      <c r="C3669" s="199"/>
      <c r="D3669" s="199"/>
      <c r="E3669" s="199"/>
      <c r="F3669" s="199"/>
    </row>
    <row r="3670" s="197" customFormat="true" ht="15.8" spans="1:6">
      <c r="A3670" s="199"/>
      <c r="B3670" s="216"/>
      <c r="C3670" s="199"/>
      <c r="D3670" s="199"/>
      <c r="E3670" s="199"/>
      <c r="F3670" s="199"/>
    </row>
    <row r="3671" s="197" customFormat="true" ht="15.8" spans="1:6">
      <c r="A3671" s="199"/>
      <c r="B3671" s="216"/>
      <c r="C3671" s="199"/>
      <c r="D3671" s="199"/>
      <c r="E3671" s="199"/>
      <c r="F3671" s="199"/>
    </row>
    <row r="3672" s="197" customFormat="true" ht="15.8" spans="1:6">
      <c r="A3672" s="199"/>
      <c r="B3672" s="216"/>
      <c r="C3672" s="199"/>
      <c r="D3672" s="199"/>
      <c r="E3672" s="199"/>
      <c r="F3672" s="199"/>
    </row>
    <row r="3673" s="197" customFormat="true" ht="15.8" spans="1:6">
      <c r="A3673" s="199"/>
      <c r="B3673" s="216"/>
      <c r="C3673" s="199"/>
      <c r="D3673" s="199"/>
      <c r="E3673" s="199"/>
      <c r="F3673" s="199"/>
    </row>
    <row r="3674" s="197" customFormat="true" ht="15.8" spans="1:6">
      <c r="A3674" s="199"/>
      <c r="B3674" s="216"/>
      <c r="C3674" s="199"/>
      <c r="D3674" s="199"/>
      <c r="E3674" s="199"/>
      <c r="F3674" s="199"/>
    </row>
    <row r="3675" s="197" customFormat="true" ht="15.8" spans="1:6">
      <c r="A3675" s="199"/>
      <c r="B3675" s="216"/>
      <c r="C3675" s="199"/>
      <c r="D3675" s="199"/>
      <c r="E3675" s="199"/>
      <c r="F3675" s="199"/>
    </row>
    <row r="3676" s="197" customFormat="true" ht="15.8" spans="1:6">
      <c r="A3676" s="199"/>
      <c r="B3676" s="216"/>
      <c r="C3676" s="199"/>
      <c r="D3676" s="199"/>
      <c r="E3676" s="199"/>
      <c r="F3676" s="199"/>
    </row>
    <row r="3677" s="197" customFormat="true" ht="15.8" spans="1:6">
      <c r="A3677" s="199"/>
      <c r="B3677" s="216"/>
      <c r="C3677" s="199"/>
      <c r="D3677" s="199"/>
      <c r="E3677" s="199"/>
      <c r="F3677" s="199"/>
    </row>
    <row r="3678" s="197" customFormat="true" ht="15.8" spans="1:6">
      <c r="A3678" s="199"/>
      <c r="B3678" s="216"/>
      <c r="C3678" s="199"/>
      <c r="D3678" s="199"/>
      <c r="E3678" s="199"/>
      <c r="F3678" s="199"/>
    </row>
    <row r="3679" s="197" customFormat="true" ht="15.8" spans="1:6">
      <c r="A3679" s="199"/>
      <c r="B3679" s="216"/>
      <c r="C3679" s="199"/>
      <c r="D3679" s="199"/>
      <c r="E3679" s="199"/>
      <c r="F3679" s="199"/>
    </row>
    <row r="3680" s="197" customFormat="true" ht="15.8" spans="1:6">
      <c r="A3680" s="199"/>
      <c r="B3680" s="216"/>
      <c r="C3680" s="199"/>
      <c r="D3680" s="199"/>
      <c r="E3680" s="199"/>
      <c r="F3680" s="199"/>
    </row>
    <row r="3681" s="197" customFormat="true" ht="15.8" spans="1:6">
      <c r="A3681" s="199"/>
      <c r="B3681" s="216"/>
      <c r="C3681" s="199"/>
      <c r="D3681" s="199"/>
      <c r="E3681" s="199"/>
      <c r="F3681" s="199"/>
    </row>
    <row r="3682" s="197" customFormat="true" ht="15.8" spans="1:6">
      <c r="A3682" s="199"/>
      <c r="B3682" s="216"/>
      <c r="C3682" s="199"/>
      <c r="D3682" s="199"/>
      <c r="E3682" s="199"/>
      <c r="F3682" s="199"/>
    </row>
    <row r="3683" s="197" customFormat="true" ht="15.8" spans="1:6">
      <c r="A3683" s="199"/>
      <c r="B3683" s="216"/>
      <c r="C3683" s="199"/>
      <c r="D3683" s="199"/>
      <c r="E3683" s="199"/>
      <c r="F3683" s="199"/>
    </row>
    <row r="3684" s="197" customFormat="true" ht="15.8" spans="1:6">
      <c r="A3684" s="199"/>
      <c r="B3684" s="216"/>
      <c r="C3684" s="199"/>
      <c r="D3684" s="199"/>
      <c r="E3684" s="199"/>
      <c r="F3684" s="199"/>
    </row>
    <row r="3685" s="197" customFormat="true" ht="15.8" spans="1:6">
      <c r="A3685" s="199"/>
      <c r="B3685" s="216"/>
      <c r="C3685" s="199"/>
      <c r="D3685" s="199"/>
      <c r="E3685" s="199"/>
      <c r="F3685" s="199"/>
    </row>
    <row r="3686" s="197" customFormat="true" ht="15.8" spans="1:6">
      <c r="A3686" s="199"/>
      <c r="B3686" s="216"/>
      <c r="C3686" s="199"/>
      <c r="D3686" s="199"/>
      <c r="E3686" s="199"/>
      <c r="F3686" s="199"/>
    </row>
    <row r="3687" s="197" customFormat="true" ht="15.8" spans="1:6">
      <c r="A3687" s="199"/>
      <c r="B3687" s="216"/>
      <c r="C3687" s="199"/>
      <c r="D3687" s="199"/>
      <c r="E3687" s="199"/>
      <c r="F3687" s="199"/>
    </row>
    <row r="3688" s="197" customFormat="true" ht="15.8" spans="1:6">
      <c r="A3688" s="199"/>
      <c r="B3688" s="216"/>
      <c r="C3688" s="199"/>
      <c r="D3688" s="199"/>
      <c r="E3688" s="199"/>
      <c r="F3688" s="199"/>
    </row>
    <row r="3689" s="197" customFormat="true" ht="15.8" spans="1:6">
      <c r="A3689" s="199"/>
      <c r="B3689" s="216"/>
      <c r="C3689" s="199"/>
      <c r="D3689" s="199"/>
      <c r="E3689" s="199"/>
      <c r="F3689" s="199"/>
    </row>
    <row r="3690" s="197" customFormat="true" ht="15.8" spans="1:6">
      <c r="A3690" s="199"/>
      <c r="B3690" s="216"/>
      <c r="C3690" s="199"/>
      <c r="D3690" s="199"/>
      <c r="E3690" s="199"/>
      <c r="F3690" s="199"/>
    </row>
    <row r="3691" s="197" customFormat="true" ht="15.8" spans="1:6">
      <c r="A3691" s="199"/>
      <c r="B3691" s="216"/>
      <c r="C3691" s="199"/>
      <c r="D3691" s="199"/>
      <c r="E3691" s="199"/>
      <c r="F3691" s="199"/>
    </row>
    <row r="3692" s="197" customFormat="true" ht="15.8" spans="1:6">
      <c r="A3692" s="199"/>
      <c r="B3692" s="216"/>
      <c r="C3692" s="199"/>
      <c r="D3692" s="199"/>
      <c r="E3692" s="199"/>
      <c r="F3692" s="199"/>
    </row>
    <row r="3693" s="197" customFormat="true" ht="15.8" spans="1:6">
      <c r="A3693" s="199"/>
      <c r="B3693" s="216"/>
      <c r="C3693" s="199"/>
      <c r="D3693" s="199"/>
      <c r="E3693" s="199"/>
      <c r="F3693" s="199"/>
    </row>
    <row r="3694" s="197" customFormat="true" ht="15.8" spans="1:6">
      <c r="A3694" s="199"/>
      <c r="B3694" s="216"/>
      <c r="C3694" s="199"/>
      <c r="D3694" s="199"/>
      <c r="E3694" s="199"/>
      <c r="F3694" s="199"/>
    </row>
    <row r="3695" s="197" customFormat="true" ht="15.8" spans="1:6">
      <c r="A3695" s="199"/>
      <c r="B3695" s="216"/>
      <c r="C3695" s="199"/>
      <c r="D3695" s="199"/>
      <c r="E3695" s="199"/>
      <c r="F3695" s="199"/>
    </row>
    <row r="3696" s="197" customFormat="true" ht="15.8" spans="1:6">
      <c r="A3696" s="199"/>
      <c r="B3696" s="216"/>
      <c r="C3696" s="199"/>
      <c r="D3696" s="199"/>
      <c r="E3696" s="199"/>
      <c r="F3696" s="199"/>
    </row>
    <row r="3697" s="197" customFormat="true" ht="15.8" spans="1:6">
      <c r="A3697" s="199"/>
      <c r="B3697" s="216"/>
      <c r="C3697" s="199"/>
      <c r="D3697" s="199"/>
      <c r="E3697" s="199"/>
      <c r="F3697" s="199"/>
    </row>
    <row r="3698" s="197" customFormat="true" ht="15.8" spans="1:6">
      <c r="A3698" s="199"/>
      <c r="B3698" s="216"/>
      <c r="C3698" s="199"/>
      <c r="D3698" s="199"/>
      <c r="E3698" s="199"/>
      <c r="F3698" s="199"/>
    </row>
    <row r="3699" s="197" customFormat="true" ht="15.8" spans="1:6">
      <c r="A3699" s="199"/>
      <c r="B3699" s="216"/>
      <c r="C3699" s="199"/>
      <c r="D3699" s="199"/>
      <c r="E3699" s="199"/>
      <c r="F3699" s="199"/>
    </row>
    <row r="3700" s="197" customFormat="true" ht="15.8" spans="1:6">
      <c r="A3700" s="199"/>
      <c r="B3700" s="216"/>
      <c r="C3700" s="199"/>
      <c r="D3700" s="199"/>
      <c r="E3700" s="199"/>
      <c r="F3700" s="199"/>
    </row>
    <row r="3701" s="197" customFormat="true" ht="15.8" spans="1:6">
      <c r="A3701" s="199"/>
      <c r="B3701" s="216"/>
      <c r="C3701" s="199"/>
      <c r="D3701" s="199"/>
      <c r="E3701" s="199"/>
      <c r="F3701" s="199"/>
    </row>
    <row r="3702" s="197" customFormat="true" ht="15.8" spans="1:6">
      <c r="A3702" s="199"/>
      <c r="B3702" s="216"/>
      <c r="C3702" s="199"/>
      <c r="D3702" s="199"/>
      <c r="E3702" s="199"/>
      <c r="F3702" s="199"/>
    </row>
    <row r="3703" s="197" customFormat="true" ht="15.8" spans="1:6">
      <c r="A3703" s="199"/>
      <c r="B3703" s="216"/>
      <c r="C3703" s="199"/>
      <c r="D3703" s="199"/>
      <c r="E3703" s="199"/>
      <c r="F3703" s="199"/>
    </row>
    <row r="3704" s="197" customFormat="true" ht="15.8" spans="1:6">
      <c r="A3704" s="199"/>
      <c r="B3704" s="216"/>
      <c r="C3704" s="199"/>
      <c r="D3704" s="199"/>
      <c r="E3704" s="199"/>
      <c r="F3704" s="199"/>
    </row>
    <row r="3705" s="197" customFormat="true" ht="15.8" spans="1:6">
      <c r="A3705" s="199"/>
      <c r="B3705" s="216"/>
      <c r="C3705" s="199"/>
      <c r="D3705" s="199"/>
      <c r="E3705" s="199"/>
      <c r="F3705" s="199"/>
    </row>
    <row r="3706" s="197" customFormat="true" ht="15.8" spans="1:6">
      <c r="A3706" s="199"/>
      <c r="B3706" s="216"/>
      <c r="C3706" s="199"/>
      <c r="D3706" s="199"/>
      <c r="E3706" s="199"/>
      <c r="F3706" s="199"/>
    </row>
    <row r="3707" s="197" customFormat="true" ht="15.8" spans="1:6">
      <c r="A3707" s="199"/>
      <c r="B3707" s="216"/>
      <c r="C3707" s="199"/>
      <c r="D3707" s="199"/>
      <c r="E3707" s="199"/>
      <c r="F3707" s="199"/>
    </row>
    <row r="3708" s="197" customFormat="true" ht="15.8" spans="1:6">
      <c r="A3708" s="199"/>
      <c r="B3708" s="216"/>
      <c r="C3708" s="199"/>
      <c r="D3708" s="199"/>
      <c r="E3708" s="199"/>
      <c r="F3708" s="199"/>
    </row>
    <row r="3709" s="197" customFormat="true" ht="15.8" spans="1:6">
      <c r="A3709" s="199"/>
      <c r="B3709" s="216"/>
      <c r="C3709" s="199"/>
      <c r="D3709" s="199"/>
      <c r="E3709" s="199"/>
      <c r="F3709" s="199"/>
    </row>
    <row r="3710" s="197" customFormat="true" ht="15.8" spans="1:6">
      <c r="A3710" s="199"/>
      <c r="B3710" s="216"/>
      <c r="C3710" s="199"/>
      <c r="D3710" s="199"/>
      <c r="E3710" s="199"/>
      <c r="F3710" s="199"/>
    </row>
    <row r="3711" s="197" customFormat="true" ht="15.8" spans="1:6">
      <c r="A3711" s="199"/>
      <c r="B3711" s="216"/>
      <c r="C3711" s="199"/>
      <c r="D3711" s="199"/>
      <c r="E3711" s="199"/>
      <c r="F3711" s="199"/>
    </row>
    <row r="3712" s="197" customFormat="true" ht="15.8" spans="1:6">
      <c r="A3712" s="199"/>
      <c r="B3712" s="216"/>
      <c r="C3712" s="199"/>
      <c r="D3712" s="199"/>
      <c r="E3712" s="199"/>
      <c r="F3712" s="199"/>
    </row>
    <row r="3713" s="197" customFormat="true" ht="15.8" spans="1:6">
      <c r="A3713" s="199"/>
      <c r="B3713" s="216"/>
      <c r="C3713" s="199"/>
      <c r="D3713" s="199"/>
      <c r="E3713" s="199"/>
      <c r="F3713" s="199"/>
    </row>
    <row r="3714" s="197" customFormat="true" ht="15.8" spans="1:6">
      <c r="A3714" s="199"/>
      <c r="B3714" s="216"/>
      <c r="C3714" s="199"/>
      <c r="D3714" s="199"/>
      <c r="E3714" s="199"/>
      <c r="F3714" s="199"/>
    </row>
    <row r="3715" s="197" customFormat="true" ht="15.8" spans="1:6">
      <c r="A3715" s="199"/>
      <c r="B3715" s="216"/>
      <c r="C3715" s="199"/>
      <c r="D3715" s="199"/>
      <c r="E3715" s="199"/>
      <c r="F3715" s="199"/>
    </row>
    <row r="3716" s="197" customFormat="true" ht="15.8" spans="1:6">
      <c r="A3716" s="199"/>
      <c r="B3716" s="216"/>
      <c r="C3716" s="199"/>
      <c r="D3716" s="199"/>
      <c r="E3716" s="199"/>
      <c r="F3716" s="199"/>
    </row>
    <row r="3717" s="197" customFormat="true" ht="15.8" spans="1:6">
      <c r="A3717" s="199"/>
      <c r="B3717" s="216"/>
      <c r="C3717" s="199"/>
      <c r="D3717" s="199"/>
      <c r="E3717" s="199"/>
      <c r="F3717" s="199"/>
    </row>
    <row r="3718" s="197" customFormat="true" ht="15.8" spans="1:6">
      <c r="A3718" s="199"/>
      <c r="B3718" s="216"/>
      <c r="C3718" s="199"/>
      <c r="D3718" s="199"/>
      <c r="E3718" s="199"/>
      <c r="F3718" s="199"/>
    </row>
    <row r="3719" s="197" customFormat="true" ht="15.8" spans="1:6">
      <c r="A3719" s="199"/>
      <c r="B3719" s="216"/>
      <c r="C3719" s="199"/>
      <c r="D3719" s="199"/>
      <c r="E3719" s="199"/>
      <c r="F3719" s="199"/>
    </row>
    <row r="3720" s="197" customFormat="true" ht="15.8" spans="1:6">
      <c r="A3720" s="199"/>
      <c r="B3720" s="216"/>
      <c r="C3720" s="199"/>
      <c r="D3720" s="199"/>
      <c r="E3720" s="199"/>
      <c r="F3720" s="199"/>
    </row>
    <row r="3721" s="197" customFormat="true" ht="15.8" spans="1:6">
      <c r="A3721" s="199"/>
      <c r="B3721" s="216"/>
      <c r="C3721" s="199"/>
      <c r="D3721" s="199"/>
      <c r="E3721" s="199"/>
      <c r="F3721" s="199"/>
    </row>
    <row r="3722" s="197" customFormat="true" ht="15.8" spans="1:6">
      <c r="A3722" s="199"/>
      <c r="B3722" s="216"/>
      <c r="C3722" s="199"/>
      <c r="D3722" s="199"/>
      <c r="E3722" s="199"/>
      <c r="F3722" s="199"/>
    </row>
    <row r="3723" s="197" customFormat="true" ht="15.8" spans="1:6">
      <c r="A3723" s="199"/>
      <c r="B3723" s="216"/>
      <c r="C3723" s="199"/>
      <c r="D3723" s="199"/>
      <c r="E3723" s="199"/>
      <c r="F3723" s="199"/>
    </row>
    <row r="3724" s="197" customFormat="true" ht="15.8" spans="1:6">
      <c r="A3724" s="199"/>
      <c r="B3724" s="216"/>
      <c r="C3724" s="199"/>
      <c r="D3724" s="199"/>
      <c r="E3724" s="199"/>
      <c r="F3724" s="199"/>
    </row>
    <row r="3725" s="197" customFormat="true" ht="15.8" spans="1:6">
      <c r="A3725" s="199"/>
      <c r="B3725" s="216"/>
      <c r="C3725" s="199"/>
      <c r="D3725" s="199"/>
      <c r="E3725" s="199"/>
      <c r="F3725" s="199"/>
    </row>
    <row r="3726" s="197" customFormat="true" ht="15.8" spans="1:6">
      <c r="A3726" s="199"/>
      <c r="B3726" s="216"/>
      <c r="C3726" s="199"/>
      <c r="D3726" s="199"/>
      <c r="E3726" s="199"/>
      <c r="F3726" s="199"/>
    </row>
    <row r="3727" s="197" customFormat="true" ht="15.8" spans="1:6">
      <c r="A3727" s="199"/>
      <c r="B3727" s="216"/>
      <c r="C3727" s="199"/>
      <c r="D3727" s="199"/>
      <c r="E3727" s="199"/>
      <c r="F3727" s="199"/>
    </row>
    <row r="3728" s="197" customFormat="true" ht="15.8" spans="1:6">
      <c r="A3728" s="199"/>
      <c r="B3728" s="216"/>
      <c r="C3728" s="199"/>
      <c r="D3728" s="199"/>
      <c r="E3728" s="199"/>
      <c r="F3728" s="199"/>
    </row>
    <row r="3729" s="197" customFormat="true" ht="15.8" spans="1:6">
      <c r="A3729" s="199"/>
      <c r="B3729" s="216"/>
      <c r="C3729" s="199"/>
      <c r="D3729" s="199"/>
      <c r="E3729" s="199"/>
      <c r="F3729" s="199"/>
    </row>
    <row r="3730" s="197" customFormat="true" ht="15.8" spans="1:6">
      <c r="A3730" s="199"/>
      <c r="B3730" s="216"/>
      <c r="C3730" s="199"/>
      <c r="D3730" s="199"/>
      <c r="E3730" s="199"/>
      <c r="F3730" s="199"/>
    </row>
    <row r="3731" s="197" customFormat="true" ht="15.8" spans="1:6">
      <c r="A3731" s="199"/>
      <c r="B3731" s="216"/>
      <c r="C3731" s="199"/>
      <c r="D3731" s="199"/>
      <c r="E3731" s="199"/>
      <c r="F3731" s="199"/>
    </row>
    <row r="3732" s="197" customFormat="true" ht="15.8" spans="1:6">
      <c r="A3732" s="199"/>
      <c r="B3732" s="216"/>
      <c r="C3732" s="199"/>
      <c r="D3732" s="199"/>
      <c r="E3732" s="199"/>
      <c r="F3732" s="199"/>
    </row>
    <row r="3733" s="197" customFormat="true" ht="15.8" spans="1:6">
      <c r="A3733" s="199"/>
      <c r="B3733" s="216"/>
      <c r="C3733" s="199"/>
      <c r="D3733" s="199"/>
      <c r="E3733" s="199"/>
      <c r="F3733" s="199"/>
    </row>
    <row r="3734" s="197" customFormat="true" ht="15.8" spans="1:6">
      <c r="A3734" s="199"/>
      <c r="B3734" s="216"/>
      <c r="C3734" s="199"/>
      <c r="D3734" s="199"/>
      <c r="E3734" s="199"/>
      <c r="F3734" s="199"/>
    </row>
    <row r="3735" s="197" customFormat="true" ht="15.8" spans="1:6">
      <c r="A3735" s="199"/>
      <c r="B3735" s="216"/>
      <c r="C3735" s="199"/>
      <c r="D3735" s="199"/>
      <c r="E3735" s="199"/>
      <c r="F3735" s="199"/>
    </row>
    <row r="3736" s="197" customFormat="true" ht="15.8" spans="1:6">
      <c r="A3736" s="199"/>
      <c r="B3736" s="216"/>
      <c r="C3736" s="199"/>
      <c r="D3736" s="199"/>
      <c r="E3736" s="199"/>
      <c r="F3736" s="199"/>
    </row>
    <row r="3737" s="197" customFormat="true" ht="15.8" spans="1:6">
      <c r="A3737" s="199"/>
      <c r="B3737" s="216"/>
      <c r="C3737" s="199"/>
      <c r="D3737" s="199"/>
      <c r="E3737" s="199"/>
      <c r="F3737" s="199"/>
    </row>
    <row r="3738" s="197" customFormat="true" ht="15.8" spans="1:6">
      <c r="A3738" s="199"/>
      <c r="B3738" s="216"/>
      <c r="C3738" s="199"/>
      <c r="D3738" s="199"/>
      <c r="E3738" s="199"/>
      <c r="F3738" s="199"/>
    </row>
    <row r="3739" s="197" customFormat="true" ht="15.8" spans="1:6">
      <c r="A3739" s="199"/>
      <c r="B3739" s="216"/>
      <c r="C3739" s="199"/>
      <c r="D3739" s="199"/>
      <c r="E3739" s="199"/>
      <c r="F3739" s="199"/>
    </row>
    <row r="3740" s="197" customFormat="true" ht="15.8" spans="1:6">
      <c r="A3740" s="199"/>
      <c r="B3740" s="216"/>
      <c r="C3740" s="199"/>
      <c r="D3740" s="199"/>
      <c r="E3740" s="199"/>
      <c r="F3740" s="199"/>
    </row>
    <row r="3741" s="197" customFormat="true" ht="15.8" spans="1:6">
      <c r="A3741" s="199"/>
      <c r="B3741" s="216"/>
      <c r="C3741" s="199"/>
      <c r="D3741" s="199"/>
      <c r="E3741" s="199"/>
      <c r="F3741" s="199"/>
    </row>
    <row r="3742" s="197" customFormat="true" ht="15.8" spans="1:6">
      <c r="A3742" s="199"/>
      <c r="B3742" s="216"/>
      <c r="C3742" s="199"/>
      <c r="D3742" s="199"/>
      <c r="E3742" s="199"/>
      <c r="F3742" s="199"/>
    </row>
    <row r="3743" s="197" customFormat="true" ht="15.8" spans="1:6">
      <c r="A3743" s="199"/>
      <c r="B3743" s="216"/>
      <c r="C3743" s="199"/>
      <c r="D3743" s="199"/>
      <c r="E3743" s="199"/>
      <c r="F3743" s="199"/>
    </row>
    <row r="3744" s="197" customFormat="true" ht="15.8" spans="1:6">
      <c r="A3744" s="199"/>
      <c r="B3744" s="216"/>
      <c r="C3744" s="199"/>
      <c r="D3744" s="199"/>
      <c r="E3744" s="199"/>
      <c r="F3744" s="199"/>
    </row>
    <row r="3745" s="197" customFormat="true" ht="15.8" spans="1:6">
      <c r="A3745" s="199"/>
      <c r="B3745" s="216"/>
      <c r="C3745" s="199"/>
      <c r="D3745" s="199"/>
      <c r="E3745" s="199"/>
      <c r="F3745" s="199"/>
    </row>
    <row r="3746" s="197" customFormat="true" ht="15.8" spans="1:6">
      <c r="A3746" s="199"/>
      <c r="B3746" s="216"/>
      <c r="C3746" s="199"/>
      <c r="D3746" s="199"/>
      <c r="E3746" s="199"/>
      <c r="F3746" s="199"/>
    </row>
    <row r="3747" s="197" customFormat="true" ht="15.8" spans="1:6">
      <c r="A3747" s="199"/>
      <c r="B3747" s="216"/>
      <c r="C3747" s="199"/>
      <c r="D3747" s="199"/>
      <c r="E3747" s="199"/>
      <c r="F3747" s="199"/>
    </row>
    <row r="3748" s="197" customFormat="true" ht="15.8" spans="1:6">
      <c r="A3748" s="199"/>
      <c r="B3748" s="216"/>
      <c r="C3748" s="199"/>
      <c r="D3748" s="199"/>
      <c r="E3748" s="199"/>
      <c r="F3748" s="199"/>
    </row>
    <row r="3749" s="197" customFormat="true" ht="15.8" spans="1:6">
      <c r="A3749" s="199"/>
      <c r="B3749" s="216"/>
      <c r="C3749" s="199"/>
      <c r="D3749" s="199"/>
      <c r="E3749" s="199"/>
      <c r="F3749" s="199"/>
    </row>
    <row r="3750" s="197" customFormat="true" ht="15.8" spans="1:6">
      <c r="A3750" s="199"/>
      <c r="B3750" s="216"/>
      <c r="C3750" s="199"/>
      <c r="D3750" s="199"/>
      <c r="E3750" s="199"/>
      <c r="F3750" s="199"/>
    </row>
    <row r="3751" s="197" customFormat="true" ht="15.8" spans="1:6">
      <c r="A3751" s="199"/>
      <c r="B3751" s="216"/>
      <c r="C3751" s="199"/>
      <c r="D3751" s="199"/>
      <c r="E3751" s="199"/>
      <c r="F3751" s="199"/>
    </row>
    <row r="3752" s="197" customFormat="true" ht="15.8" spans="1:6">
      <c r="A3752" s="199"/>
      <c r="B3752" s="216"/>
      <c r="C3752" s="199"/>
      <c r="D3752" s="199"/>
      <c r="E3752" s="199"/>
      <c r="F3752" s="199"/>
    </row>
    <row r="3753" s="197" customFormat="true" ht="15.8" spans="1:6">
      <c r="A3753" s="199"/>
      <c r="B3753" s="216"/>
      <c r="C3753" s="199"/>
      <c r="D3753" s="199"/>
      <c r="E3753" s="199"/>
      <c r="F3753" s="199"/>
    </row>
    <row r="3754" s="197" customFormat="true" ht="15.8" spans="1:6">
      <c r="A3754" s="199"/>
      <c r="B3754" s="216"/>
      <c r="C3754" s="199"/>
      <c r="D3754" s="199"/>
      <c r="E3754" s="199"/>
      <c r="F3754" s="199"/>
    </row>
    <row r="3755" s="197" customFormat="true" ht="15.8" spans="1:6">
      <c r="A3755" s="199"/>
      <c r="B3755" s="216"/>
      <c r="C3755" s="199"/>
      <c r="D3755" s="199"/>
      <c r="E3755" s="199"/>
      <c r="F3755" s="199"/>
    </row>
    <row r="3756" s="197" customFormat="true" ht="15.8" spans="1:6">
      <c r="A3756" s="199"/>
      <c r="B3756" s="216"/>
      <c r="C3756" s="199"/>
      <c r="D3756" s="199"/>
      <c r="E3756" s="199"/>
      <c r="F3756" s="199"/>
    </row>
    <row r="3757" s="197" customFormat="true" ht="15.8" spans="1:6">
      <c r="A3757" s="199"/>
      <c r="B3757" s="216"/>
      <c r="C3757" s="199"/>
      <c r="D3757" s="199"/>
      <c r="E3757" s="199"/>
      <c r="F3757" s="199"/>
    </row>
    <row r="3758" s="197" customFormat="true" ht="15.8" spans="1:6">
      <c r="A3758" s="199"/>
      <c r="B3758" s="216"/>
      <c r="C3758" s="199"/>
      <c r="D3758" s="199"/>
      <c r="E3758" s="199"/>
      <c r="F3758" s="199"/>
    </row>
    <row r="3759" s="197" customFormat="true" ht="15.8" spans="1:6">
      <c r="A3759" s="199"/>
      <c r="B3759" s="216"/>
      <c r="C3759" s="199"/>
      <c r="D3759" s="199"/>
      <c r="E3759" s="199"/>
      <c r="F3759" s="199"/>
    </row>
    <row r="3760" s="197" customFormat="true" ht="15.8" spans="1:6">
      <c r="A3760" s="199"/>
      <c r="B3760" s="216"/>
      <c r="C3760" s="199"/>
      <c r="D3760" s="199"/>
      <c r="E3760" s="199"/>
      <c r="F3760" s="199"/>
    </row>
    <row r="3761" s="197" customFormat="true" ht="15.8" spans="1:6">
      <c r="A3761" s="199"/>
      <c r="B3761" s="216"/>
      <c r="C3761" s="199"/>
      <c r="D3761" s="199"/>
      <c r="E3761" s="199"/>
      <c r="F3761" s="199"/>
    </row>
    <row r="3762" s="197" customFormat="true" ht="15.8" spans="1:6">
      <c r="A3762" s="199"/>
      <c r="B3762" s="216"/>
      <c r="C3762" s="199"/>
      <c r="D3762" s="199"/>
      <c r="E3762" s="199"/>
      <c r="F3762" s="199"/>
    </row>
    <row r="3763" s="197" customFormat="true" ht="15.8" spans="1:6">
      <c r="A3763" s="199"/>
      <c r="B3763" s="216"/>
      <c r="C3763" s="199"/>
      <c r="D3763" s="199"/>
      <c r="E3763" s="199"/>
      <c r="F3763" s="199"/>
    </row>
    <row r="3764" s="197" customFormat="true" ht="15.8" spans="1:6">
      <c r="A3764" s="199"/>
      <c r="B3764" s="216"/>
      <c r="C3764" s="199"/>
      <c r="D3764" s="199"/>
      <c r="E3764" s="199"/>
      <c r="F3764" s="199"/>
    </row>
    <row r="3765" s="197" customFormat="true" ht="15.8" spans="1:6">
      <c r="A3765" s="199"/>
      <c r="B3765" s="216"/>
      <c r="C3765" s="199"/>
      <c r="D3765" s="199"/>
      <c r="E3765" s="199"/>
      <c r="F3765" s="199"/>
    </row>
    <row r="3766" s="197" customFormat="true" ht="15.8" spans="1:6">
      <c r="A3766" s="199"/>
      <c r="B3766" s="216"/>
      <c r="C3766" s="199"/>
      <c r="D3766" s="199"/>
      <c r="E3766" s="199"/>
      <c r="F3766" s="199"/>
    </row>
    <row r="3767" s="197" customFormat="true" ht="15.8" spans="1:6">
      <c r="A3767" s="199"/>
      <c r="B3767" s="216"/>
      <c r="C3767" s="199"/>
      <c r="D3767" s="199"/>
      <c r="E3767" s="199"/>
      <c r="F3767" s="199"/>
    </row>
    <row r="3768" s="197" customFormat="true" ht="15.8" spans="1:6">
      <c r="A3768" s="199"/>
      <c r="B3768" s="216"/>
      <c r="C3768" s="199"/>
      <c r="D3768" s="199"/>
      <c r="E3768" s="199"/>
      <c r="F3768" s="199"/>
    </row>
    <row r="3769" s="197" customFormat="true" ht="15.8" spans="1:6">
      <c r="A3769" s="199"/>
      <c r="B3769" s="216"/>
      <c r="C3769" s="199"/>
      <c r="D3769" s="199"/>
      <c r="E3769" s="199"/>
      <c r="F3769" s="199"/>
    </row>
    <row r="3770" s="197" customFormat="true" ht="15.8" spans="1:6">
      <c r="A3770" s="199"/>
      <c r="B3770" s="216"/>
      <c r="C3770" s="199"/>
      <c r="D3770" s="199"/>
      <c r="E3770" s="199"/>
      <c r="F3770" s="199"/>
    </row>
    <row r="3771" s="197" customFormat="true" ht="15.8" spans="1:6">
      <c r="A3771" s="199"/>
      <c r="B3771" s="216"/>
      <c r="C3771" s="199"/>
      <c r="D3771" s="199"/>
      <c r="E3771" s="199"/>
      <c r="F3771" s="199"/>
    </row>
    <row r="3772" s="197" customFormat="true" ht="15.8" spans="1:6">
      <c r="A3772" s="199"/>
      <c r="B3772" s="216"/>
      <c r="C3772" s="199"/>
      <c r="D3772" s="199"/>
      <c r="E3772" s="199"/>
      <c r="F3772" s="199"/>
    </row>
    <row r="3773" s="197" customFormat="true" ht="15.8" spans="1:6">
      <c r="A3773" s="199"/>
      <c r="B3773" s="216"/>
      <c r="C3773" s="199"/>
      <c r="D3773" s="199"/>
      <c r="E3773" s="199"/>
      <c r="F3773" s="199"/>
    </row>
    <row r="3774" s="197" customFormat="true" ht="15.8" spans="1:6">
      <c r="A3774" s="199"/>
      <c r="B3774" s="216"/>
      <c r="C3774" s="199"/>
      <c r="D3774" s="199"/>
      <c r="E3774" s="199"/>
      <c r="F3774" s="199"/>
    </row>
    <row r="3775" s="197" customFormat="true" ht="15.8" spans="1:6">
      <c r="A3775" s="199"/>
      <c r="B3775" s="216"/>
      <c r="C3775" s="199"/>
      <c r="D3775" s="199"/>
      <c r="E3775" s="199"/>
      <c r="F3775" s="199"/>
    </row>
    <row r="3776" s="197" customFormat="true" ht="15.8" spans="1:6">
      <c r="A3776" s="199"/>
      <c r="B3776" s="216"/>
      <c r="C3776" s="199"/>
      <c r="D3776" s="199"/>
      <c r="E3776" s="199"/>
      <c r="F3776" s="199"/>
    </row>
    <row r="3777" s="197" customFormat="true" ht="15.8" spans="1:6">
      <c r="A3777" s="199"/>
      <c r="B3777" s="216"/>
      <c r="C3777" s="199"/>
      <c r="D3777" s="199"/>
      <c r="E3777" s="199"/>
      <c r="F3777" s="199"/>
    </row>
    <row r="3778" s="197" customFormat="true" ht="15.8" spans="1:6">
      <c r="A3778" s="199"/>
      <c r="B3778" s="216"/>
      <c r="C3778" s="199"/>
      <c r="D3778" s="199"/>
      <c r="E3778" s="199"/>
      <c r="F3778" s="199"/>
    </row>
    <row r="3779" s="197" customFormat="true" ht="15.8" spans="1:6">
      <c r="A3779" s="199"/>
      <c r="B3779" s="216"/>
      <c r="C3779" s="199"/>
      <c r="D3779" s="199"/>
      <c r="E3779" s="199"/>
      <c r="F3779" s="199"/>
    </row>
    <row r="3780" s="197" customFormat="true" ht="15.8" spans="1:6">
      <c r="A3780" s="199"/>
      <c r="B3780" s="216"/>
      <c r="C3780" s="199"/>
      <c r="D3780" s="199"/>
      <c r="E3780" s="199"/>
      <c r="F3780" s="199"/>
    </row>
    <row r="3781" s="197" customFormat="true" ht="15.8" spans="1:6">
      <c r="A3781" s="199"/>
      <c r="B3781" s="216"/>
      <c r="C3781" s="199"/>
      <c r="D3781" s="199"/>
      <c r="E3781" s="199"/>
      <c r="F3781" s="199"/>
    </row>
    <row r="3782" s="197" customFormat="true" ht="15.8" spans="1:6">
      <c r="A3782" s="199"/>
      <c r="B3782" s="216"/>
      <c r="C3782" s="199"/>
      <c r="D3782" s="199"/>
      <c r="E3782" s="199"/>
      <c r="F3782" s="199"/>
    </row>
    <row r="3783" s="197" customFormat="true" ht="15.8" spans="1:6">
      <c r="A3783" s="199"/>
      <c r="B3783" s="216"/>
      <c r="C3783" s="199"/>
      <c r="D3783" s="199"/>
      <c r="E3783" s="199"/>
      <c r="F3783" s="199"/>
    </row>
    <row r="3784" s="197" customFormat="true" ht="15.8" spans="1:6">
      <c r="A3784" s="199"/>
      <c r="B3784" s="216"/>
      <c r="C3784" s="199"/>
      <c r="D3784" s="199"/>
      <c r="E3784" s="199"/>
      <c r="F3784" s="199"/>
    </row>
    <row r="3785" s="197" customFormat="true" ht="15.8" spans="1:6">
      <c r="A3785" s="199"/>
      <c r="B3785" s="216"/>
      <c r="C3785" s="199"/>
      <c r="D3785" s="199"/>
      <c r="E3785" s="199"/>
      <c r="F3785" s="199"/>
    </row>
    <row r="3786" s="197" customFormat="true" ht="15.8" spans="1:6">
      <c r="A3786" s="199"/>
      <c r="B3786" s="216"/>
      <c r="C3786" s="199"/>
      <c r="D3786" s="199"/>
      <c r="E3786" s="199"/>
      <c r="F3786" s="199"/>
    </row>
    <row r="3787" s="197" customFormat="true" ht="15.8" spans="1:6">
      <c r="A3787" s="199"/>
      <c r="B3787" s="216"/>
      <c r="C3787" s="199"/>
      <c r="D3787" s="199"/>
      <c r="E3787" s="199"/>
      <c r="F3787" s="199"/>
    </row>
    <row r="3788" s="197" customFormat="true" ht="15.8" spans="1:6">
      <c r="A3788" s="199"/>
      <c r="B3788" s="216"/>
      <c r="C3788" s="199"/>
      <c r="D3788" s="199"/>
      <c r="E3788" s="199"/>
      <c r="F3788" s="199"/>
    </row>
    <row r="3789" s="197" customFormat="true" ht="15.8" spans="1:6">
      <c r="A3789" s="199"/>
      <c r="B3789" s="216"/>
      <c r="C3789" s="199"/>
      <c r="D3789" s="199"/>
      <c r="E3789" s="199"/>
      <c r="F3789" s="199"/>
    </row>
    <row r="3790" s="197" customFormat="true" ht="15.8" spans="1:6">
      <c r="A3790" s="199"/>
      <c r="B3790" s="216"/>
      <c r="C3790" s="199"/>
      <c r="D3790" s="199"/>
      <c r="E3790" s="199"/>
      <c r="F3790" s="199"/>
    </row>
    <row r="3791" s="197" customFormat="true" ht="15.8" spans="1:6">
      <c r="A3791" s="199"/>
      <c r="B3791" s="216"/>
      <c r="C3791" s="199"/>
      <c r="D3791" s="199"/>
      <c r="E3791" s="199"/>
      <c r="F3791" s="199"/>
    </row>
    <row r="3792" s="197" customFormat="true" ht="15.8" spans="1:6">
      <c r="A3792" s="199"/>
      <c r="B3792" s="216"/>
      <c r="C3792" s="199"/>
      <c r="D3792" s="199"/>
      <c r="E3792" s="199"/>
      <c r="F3792" s="199"/>
    </row>
    <row r="3793" s="197" customFormat="true" ht="15.8" spans="1:6">
      <c r="A3793" s="199"/>
      <c r="B3793" s="216"/>
      <c r="C3793" s="199"/>
      <c r="D3793" s="199"/>
      <c r="E3793" s="199"/>
      <c r="F3793" s="199"/>
    </row>
    <row r="3794" s="197" customFormat="true" ht="15.8" spans="1:6">
      <c r="A3794" s="199"/>
      <c r="B3794" s="216"/>
      <c r="C3794" s="199"/>
      <c r="D3794" s="199"/>
      <c r="E3794" s="199"/>
      <c r="F3794" s="199"/>
    </row>
    <row r="3795" s="197" customFormat="true" ht="15.8" spans="1:6">
      <c r="A3795" s="199"/>
      <c r="B3795" s="216"/>
      <c r="C3795" s="199"/>
      <c r="D3795" s="199"/>
      <c r="E3795" s="199"/>
      <c r="F3795" s="199"/>
    </row>
    <row r="3796" s="197" customFormat="true" ht="15.8" spans="1:6">
      <c r="A3796" s="199"/>
      <c r="B3796" s="216"/>
      <c r="C3796" s="199"/>
      <c r="D3796" s="199"/>
      <c r="E3796" s="199"/>
      <c r="F3796" s="199"/>
    </row>
    <row r="3797" s="197" customFormat="true" ht="15.8" spans="1:6">
      <c r="A3797" s="199"/>
      <c r="B3797" s="216"/>
      <c r="C3797" s="199"/>
      <c r="D3797" s="199"/>
      <c r="E3797" s="199"/>
      <c r="F3797" s="199"/>
    </row>
    <row r="3798" s="197" customFormat="true" ht="15.8" spans="1:6">
      <c r="A3798" s="199"/>
      <c r="B3798" s="216"/>
      <c r="C3798" s="199"/>
      <c r="D3798" s="199"/>
      <c r="E3798" s="199"/>
      <c r="F3798" s="199"/>
    </row>
    <row r="3799" s="197" customFormat="true" ht="15.8" spans="1:6">
      <c r="A3799" s="199"/>
      <c r="B3799" s="216"/>
      <c r="C3799" s="199"/>
      <c r="D3799" s="199"/>
      <c r="E3799" s="199"/>
      <c r="F3799" s="199"/>
    </row>
    <row r="3800" s="197" customFormat="true" ht="15.8" spans="1:6">
      <c r="A3800" s="199"/>
      <c r="B3800" s="216"/>
      <c r="C3800" s="199"/>
      <c r="D3800" s="199"/>
      <c r="E3800" s="199"/>
      <c r="F3800" s="199"/>
    </row>
    <row r="3801" s="197" customFormat="true" ht="15.8" spans="1:6">
      <c r="A3801" s="199"/>
      <c r="B3801" s="216"/>
      <c r="C3801" s="199"/>
      <c r="D3801" s="199"/>
      <c r="E3801" s="199"/>
      <c r="F3801" s="199"/>
    </row>
    <row r="3802" s="197" customFormat="true" ht="15.8" spans="1:6">
      <c r="A3802" s="199"/>
      <c r="B3802" s="216"/>
      <c r="C3802" s="199"/>
      <c r="D3802" s="199"/>
      <c r="E3802" s="199"/>
      <c r="F3802" s="199"/>
    </row>
    <row r="3803" s="197" customFormat="true" ht="15.8" spans="1:6">
      <c r="A3803" s="199"/>
      <c r="B3803" s="216"/>
      <c r="C3803" s="199"/>
      <c r="D3803" s="199"/>
      <c r="E3803" s="199"/>
      <c r="F3803" s="199"/>
    </row>
    <row r="3804" s="197" customFormat="true" ht="15.8" spans="1:6">
      <c r="A3804" s="199"/>
      <c r="B3804" s="216"/>
      <c r="C3804" s="199"/>
      <c r="D3804" s="199"/>
      <c r="E3804" s="199"/>
      <c r="F3804" s="199"/>
    </row>
    <row r="3805" s="197" customFormat="true" ht="15.8" spans="1:6">
      <c r="A3805" s="199"/>
      <c r="B3805" s="216"/>
      <c r="C3805" s="199"/>
      <c r="D3805" s="199"/>
      <c r="E3805" s="199"/>
      <c r="F3805" s="199"/>
    </row>
    <row r="3806" s="197" customFormat="true" ht="15.8" spans="1:6">
      <c r="A3806" s="199"/>
      <c r="B3806" s="216"/>
      <c r="C3806" s="199"/>
      <c r="D3806" s="199"/>
      <c r="E3806" s="199"/>
      <c r="F3806" s="199"/>
    </row>
    <row r="3807" s="197" customFormat="true" ht="15.8" spans="1:6">
      <c r="A3807" s="199"/>
      <c r="B3807" s="216"/>
      <c r="C3807" s="199"/>
      <c r="D3807" s="199"/>
      <c r="E3807" s="199"/>
      <c r="F3807" s="199"/>
    </row>
    <row r="3808" s="197" customFormat="true" ht="15.8" spans="1:6">
      <c r="A3808" s="199"/>
      <c r="B3808" s="216"/>
      <c r="C3808" s="199"/>
      <c r="D3808" s="199"/>
      <c r="E3808" s="199"/>
      <c r="F3808" s="199"/>
    </row>
    <row r="3809" s="197" customFormat="true" ht="15.8" spans="1:6">
      <c r="A3809" s="199"/>
      <c r="B3809" s="216"/>
      <c r="C3809" s="199"/>
      <c r="D3809" s="199"/>
      <c r="E3809" s="199"/>
      <c r="F3809" s="199"/>
    </row>
    <row r="3810" s="197" customFormat="true" ht="15.8" spans="1:6">
      <c r="A3810" s="199"/>
      <c r="B3810" s="216"/>
      <c r="C3810" s="199"/>
      <c r="D3810" s="199"/>
      <c r="E3810" s="199"/>
      <c r="F3810" s="199"/>
    </row>
    <row r="3811" s="197" customFormat="true" ht="15.8" spans="1:6">
      <c r="A3811" s="199"/>
      <c r="B3811" s="216"/>
      <c r="C3811" s="199"/>
      <c r="D3811" s="199"/>
      <c r="E3811" s="199"/>
      <c r="F3811" s="199"/>
    </row>
    <row r="3812" s="197" customFormat="true" ht="15.8" spans="1:6">
      <c r="A3812" s="199"/>
      <c r="B3812" s="216"/>
      <c r="C3812" s="199"/>
      <c r="D3812" s="199"/>
      <c r="E3812" s="199"/>
      <c r="F3812" s="199"/>
    </row>
    <row r="3813" s="197" customFormat="true" ht="15.8" spans="1:6">
      <c r="A3813" s="199"/>
      <c r="B3813" s="216"/>
      <c r="C3813" s="199"/>
      <c r="D3813" s="199"/>
      <c r="E3813" s="199"/>
      <c r="F3813" s="199"/>
    </row>
    <row r="3814" s="197" customFormat="true" ht="15.8" spans="1:6">
      <c r="A3814" s="199"/>
      <c r="B3814" s="216"/>
      <c r="C3814" s="199"/>
      <c r="D3814" s="199"/>
      <c r="E3814" s="199"/>
      <c r="F3814" s="199"/>
    </row>
    <row r="3815" s="197" customFormat="true" ht="15.8" spans="1:6">
      <c r="A3815" s="199"/>
      <c r="B3815" s="216"/>
      <c r="C3815" s="199"/>
      <c r="D3815" s="199"/>
      <c r="E3815" s="199"/>
      <c r="F3815" s="199"/>
    </row>
    <row r="3816" s="197" customFormat="true" ht="15.8" spans="1:6">
      <c r="A3816" s="199"/>
      <c r="B3816" s="216"/>
      <c r="C3816" s="199"/>
      <c r="D3816" s="199"/>
      <c r="E3816" s="199"/>
      <c r="F3816" s="199"/>
    </row>
    <row r="3817" s="197" customFormat="true" ht="15.8" spans="1:6">
      <c r="A3817" s="199"/>
      <c r="B3817" s="216"/>
      <c r="C3817" s="199"/>
      <c r="D3817" s="199"/>
      <c r="E3817" s="199"/>
      <c r="F3817" s="199"/>
    </row>
    <row r="3818" s="197" customFormat="true" ht="15.8" spans="1:6">
      <c r="A3818" s="199"/>
      <c r="B3818" s="216"/>
      <c r="C3818" s="199"/>
      <c r="D3818" s="199"/>
      <c r="E3818" s="199"/>
      <c r="F3818" s="199"/>
    </row>
    <row r="3819" s="197" customFormat="true" ht="15.8" spans="1:6">
      <c r="A3819" s="199"/>
      <c r="B3819" s="216"/>
      <c r="C3819" s="199"/>
      <c r="D3819" s="199"/>
      <c r="E3819" s="199"/>
      <c r="F3819" s="199"/>
    </row>
    <row r="3820" s="197" customFormat="true" ht="15.8" spans="1:6">
      <c r="A3820" s="199"/>
      <c r="B3820" s="216"/>
      <c r="C3820" s="199"/>
      <c r="D3820" s="199"/>
      <c r="E3820" s="199"/>
      <c r="F3820" s="199"/>
    </row>
    <row r="3821" s="197" customFormat="true" ht="15.8" spans="1:6">
      <c r="A3821" s="199"/>
      <c r="B3821" s="216"/>
      <c r="C3821" s="199"/>
      <c r="D3821" s="199"/>
      <c r="E3821" s="199"/>
      <c r="F3821" s="199"/>
    </row>
    <row r="3822" s="197" customFormat="true" ht="15.8" spans="1:6">
      <c r="A3822" s="199"/>
      <c r="B3822" s="216"/>
      <c r="C3822" s="199"/>
      <c r="D3822" s="199"/>
      <c r="E3822" s="199"/>
      <c r="F3822" s="199"/>
    </row>
    <row r="3823" s="197" customFormat="true" ht="15.8" spans="1:6">
      <c r="A3823" s="199"/>
      <c r="B3823" s="216"/>
      <c r="C3823" s="199"/>
      <c r="D3823" s="199"/>
      <c r="E3823" s="199"/>
      <c r="F3823" s="199"/>
    </row>
    <row r="3824" s="197" customFormat="true" ht="15.8" spans="1:6">
      <c r="A3824" s="199"/>
      <c r="B3824" s="216"/>
      <c r="C3824" s="199"/>
      <c r="D3824" s="199"/>
      <c r="E3824" s="199"/>
      <c r="F3824" s="199"/>
    </row>
    <row r="3825" s="197" customFormat="true" ht="15.8" spans="1:6">
      <c r="A3825" s="199"/>
      <c r="B3825" s="216"/>
      <c r="C3825" s="199"/>
      <c r="D3825" s="199"/>
      <c r="E3825" s="199"/>
      <c r="F3825" s="199"/>
    </row>
    <row r="3826" s="197" customFormat="true" ht="15.8" spans="1:6">
      <c r="A3826" s="199"/>
      <c r="B3826" s="216"/>
      <c r="C3826" s="199"/>
      <c r="D3826" s="199"/>
      <c r="E3826" s="199"/>
      <c r="F3826" s="199"/>
    </row>
    <row r="3827" s="197" customFormat="true" ht="15.8" spans="1:6">
      <c r="A3827" s="199"/>
      <c r="B3827" s="216"/>
      <c r="C3827" s="199"/>
      <c r="D3827" s="199"/>
      <c r="E3827" s="199"/>
      <c r="F3827" s="199"/>
    </row>
    <row r="3828" s="197" customFormat="true" ht="15.8" spans="1:6">
      <c r="A3828" s="199"/>
      <c r="B3828" s="216"/>
      <c r="C3828" s="199"/>
      <c r="D3828" s="199"/>
      <c r="E3828" s="199"/>
      <c r="F3828" s="199"/>
    </row>
    <row r="3829" s="197" customFormat="true" ht="15.8" spans="1:6">
      <c r="A3829" s="199"/>
      <c r="B3829" s="216"/>
      <c r="C3829" s="199"/>
      <c r="D3829" s="199"/>
      <c r="E3829" s="199"/>
      <c r="F3829" s="199"/>
    </row>
    <row r="3830" s="197" customFormat="true" ht="15.8" spans="1:6">
      <c r="A3830" s="199"/>
      <c r="B3830" s="216"/>
      <c r="C3830" s="199"/>
      <c r="D3830" s="199"/>
      <c r="E3830" s="199"/>
      <c r="F3830" s="199"/>
    </row>
    <row r="3831" s="197" customFormat="true" ht="15.8" spans="1:6">
      <c r="A3831" s="199"/>
      <c r="B3831" s="216"/>
      <c r="C3831" s="199"/>
      <c r="D3831" s="199"/>
      <c r="E3831" s="199"/>
      <c r="F3831" s="199"/>
    </row>
    <row r="3832" s="197" customFormat="true" ht="15.8" spans="1:6">
      <c r="A3832" s="199"/>
      <c r="B3832" s="216"/>
      <c r="C3832" s="199"/>
      <c r="D3832" s="199"/>
      <c r="E3832" s="199"/>
      <c r="F3832" s="199"/>
    </row>
    <row r="3833" s="197" customFormat="true" ht="15.8" spans="1:6">
      <c r="A3833" s="199"/>
      <c r="B3833" s="216"/>
      <c r="C3833" s="199"/>
      <c r="D3833" s="199"/>
      <c r="E3833" s="199"/>
      <c r="F3833" s="199"/>
    </row>
    <row r="3834" s="197" customFormat="true" ht="15.8" spans="1:6">
      <c r="A3834" s="199"/>
      <c r="B3834" s="216"/>
      <c r="C3834" s="199"/>
      <c r="D3834" s="199"/>
      <c r="E3834" s="199"/>
      <c r="F3834" s="199"/>
    </row>
    <row r="3835" s="197" customFormat="true" ht="15.8" spans="1:6">
      <c r="A3835" s="199"/>
      <c r="B3835" s="216"/>
      <c r="C3835" s="199"/>
      <c r="D3835" s="199"/>
      <c r="E3835" s="199"/>
      <c r="F3835" s="199"/>
    </row>
    <row r="3836" s="197" customFormat="true" ht="15.8" spans="1:6">
      <c r="A3836" s="199"/>
      <c r="B3836" s="216"/>
      <c r="C3836" s="199"/>
      <c r="D3836" s="199"/>
      <c r="E3836" s="199"/>
      <c r="F3836" s="199"/>
    </row>
    <row r="3837" s="197" customFormat="true" ht="15.8" spans="1:6">
      <c r="A3837" s="199"/>
      <c r="B3837" s="216"/>
      <c r="C3837" s="199"/>
      <c r="D3837" s="199"/>
      <c r="E3837" s="199"/>
      <c r="F3837" s="199"/>
    </row>
    <row r="3838" s="197" customFormat="true" ht="15.8" spans="1:6">
      <c r="A3838" s="199"/>
      <c r="B3838" s="216"/>
      <c r="C3838" s="199"/>
      <c r="D3838" s="199"/>
      <c r="E3838" s="199"/>
      <c r="F3838" s="199"/>
    </row>
    <row r="3839" s="197" customFormat="true" ht="15.8" spans="1:6">
      <c r="A3839" s="199"/>
      <c r="B3839" s="216"/>
      <c r="C3839" s="199"/>
      <c r="D3839" s="199"/>
      <c r="E3839" s="199"/>
      <c r="F3839" s="199"/>
    </row>
    <row r="3840" s="197" customFormat="true" ht="15.8" spans="1:6">
      <c r="A3840" s="199"/>
      <c r="B3840" s="216"/>
      <c r="C3840" s="199"/>
      <c r="D3840" s="199"/>
      <c r="E3840" s="199"/>
      <c r="F3840" s="199"/>
    </row>
    <row r="3841" s="197" customFormat="true" ht="15.8" spans="1:6">
      <c r="A3841" s="199"/>
      <c r="B3841" s="216"/>
      <c r="C3841" s="199"/>
      <c r="D3841" s="199"/>
      <c r="E3841" s="199"/>
      <c r="F3841" s="199"/>
    </row>
    <row r="3842" s="197" customFormat="true" ht="15.8" spans="1:6">
      <c r="A3842" s="199"/>
      <c r="B3842" s="216"/>
      <c r="C3842" s="199"/>
      <c r="D3842" s="199"/>
      <c r="E3842" s="199"/>
      <c r="F3842" s="199"/>
    </row>
    <row r="3843" s="197" customFormat="true" ht="15.8" spans="1:6">
      <c r="A3843" s="199"/>
      <c r="B3843" s="216"/>
      <c r="C3843" s="199"/>
      <c r="D3843" s="199"/>
      <c r="E3843" s="199"/>
      <c r="F3843" s="199"/>
    </row>
    <row r="3844" s="197" customFormat="true" ht="15.8" spans="1:6">
      <c r="A3844" s="199"/>
      <c r="B3844" s="216"/>
      <c r="C3844" s="199"/>
      <c r="D3844" s="199"/>
      <c r="E3844" s="199"/>
      <c r="F3844" s="199"/>
    </row>
    <row r="3845" s="197" customFormat="true" ht="15.8" spans="1:6">
      <c r="A3845" s="199"/>
      <c r="B3845" s="216"/>
      <c r="C3845" s="199"/>
      <c r="D3845" s="199"/>
      <c r="E3845" s="199"/>
      <c r="F3845" s="199"/>
    </row>
    <row r="3846" s="197" customFormat="true" ht="15.8" spans="1:6">
      <c r="A3846" s="199"/>
      <c r="B3846" s="216"/>
      <c r="C3846" s="199"/>
      <c r="D3846" s="199"/>
      <c r="E3846" s="199"/>
      <c r="F3846" s="199"/>
    </row>
    <row r="3847" s="197" customFormat="true" ht="15.8" spans="1:6">
      <c r="A3847" s="199"/>
      <c r="B3847" s="216"/>
      <c r="C3847" s="199"/>
      <c r="D3847" s="199"/>
      <c r="E3847" s="199"/>
      <c r="F3847" s="199"/>
    </row>
    <row r="3848" s="197" customFormat="true" ht="15.8" spans="1:6">
      <c r="A3848" s="199"/>
      <c r="B3848" s="216"/>
      <c r="C3848" s="199"/>
      <c r="D3848" s="199"/>
      <c r="E3848" s="199"/>
      <c r="F3848" s="199"/>
    </row>
    <row r="3849" s="197" customFormat="true" ht="15.8" spans="1:6">
      <c r="A3849" s="199"/>
      <c r="B3849" s="216"/>
      <c r="C3849" s="199"/>
      <c r="D3849" s="199"/>
      <c r="E3849" s="199"/>
      <c r="F3849" s="199"/>
    </row>
    <row r="3850" s="197" customFormat="true" ht="15.8" spans="1:6">
      <c r="A3850" s="199"/>
      <c r="B3850" s="216"/>
      <c r="C3850" s="199"/>
      <c r="D3850" s="199"/>
      <c r="E3850" s="199"/>
      <c r="F3850" s="199"/>
    </row>
    <row r="3851" s="197" customFormat="true" ht="15.8" spans="1:6">
      <c r="A3851" s="199"/>
      <c r="B3851" s="216"/>
      <c r="C3851" s="199"/>
      <c r="D3851" s="199"/>
      <c r="E3851" s="199"/>
      <c r="F3851" s="199"/>
    </row>
    <row r="3852" s="197" customFormat="true" ht="15.8" spans="1:6">
      <c r="A3852" s="199"/>
      <c r="B3852" s="216"/>
      <c r="C3852" s="199"/>
      <c r="D3852" s="199"/>
      <c r="E3852" s="199"/>
      <c r="F3852" s="199"/>
    </row>
    <row r="3853" s="197" customFormat="true" ht="15.8" spans="1:6">
      <c r="A3853" s="199"/>
      <c r="B3853" s="216"/>
      <c r="C3853" s="199"/>
      <c r="D3853" s="199"/>
      <c r="E3853" s="199"/>
      <c r="F3853" s="199"/>
    </row>
    <row r="3854" s="197" customFormat="true" ht="15.8" spans="1:6">
      <c r="A3854" s="199"/>
      <c r="B3854" s="216"/>
      <c r="C3854" s="199"/>
      <c r="D3854" s="199"/>
      <c r="E3854" s="199"/>
      <c r="F3854" s="199"/>
    </row>
    <row r="3855" s="197" customFormat="true" ht="15.8" spans="1:6">
      <c r="A3855" s="199"/>
      <c r="B3855" s="216"/>
      <c r="C3855" s="199"/>
      <c r="D3855" s="199"/>
      <c r="E3855" s="199"/>
      <c r="F3855" s="199"/>
    </row>
    <row r="3856" s="197" customFormat="true" ht="15.8" spans="1:6">
      <c r="A3856" s="199"/>
      <c r="B3856" s="216"/>
      <c r="C3856" s="199"/>
      <c r="D3856" s="199"/>
      <c r="E3856" s="199"/>
      <c r="F3856" s="199"/>
    </row>
    <row r="3857" s="197" customFormat="true" ht="15.8" spans="1:6">
      <c r="A3857" s="199"/>
      <c r="B3857" s="216"/>
      <c r="C3857" s="199"/>
      <c r="D3857" s="199"/>
      <c r="E3857" s="199"/>
      <c r="F3857" s="199"/>
    </row>
    <row r="3858" s="197" customFormat="true" ht="15.8" spans="1:6">
      <c r="A3858" s="199"/>
      <c r="B3858" s="216"/>
      <c r="C3858" s="199"/>
      <c r="D3858" s="199"/>
      <c r="E3858" s="199"/>
      <c r="F3858" s="199"/>
    </row>
    <row r="3859" s="197" customFormat="true" ht="15.8" spans="1:6">
      <c r="A3859" s="199"/>
      <c r="B3859" s="216"/>
      <c r="C3859" s="199"/>
      <c r="D3859" s="199"/>
      <c r="E3859" s="199"/>
      <c r="F3859" s="199"/>
    </row>
    <row r="3860" s="197" customFormat="true" ht="15.8" spans="1:6">
      <c r="A3860" s="199"/>
      <c r="B3860" s="216"/>
      <c r="C3860" s="199"/>
      <c r="D3860" s="199"/>
      <c r="E3860" s="199"/>
      <c r="F3860" s="199"/>
    </row>
    <row r="3861" s="197" customFormat="true" ht="15.8" spans="1:6">
      <c r="A3861" s="199"/>
      <c r="B3861" s="216"/>
      <c r="C3861" s="199"/>
      <c r="D3861" s="199"/>
      <c r="E3861" s="199"/>
      <c r="F3861" s="199"/>
    </row>
    <row r="3862" s="197" customFormat="true" ht="15.8" spans="1:6">
      <c r="A3862" s="199"/>
      <c r="B3862" s="216"/>
      <c r="C3862" s="199"/>
      <c r="D3862" s="199"/>
      <c r="E3862" s="199"/>
      <c r="F3862" s="199"/>
    </row>
    <row r="3863" s="197" customFormat="true" ht="15.8" spans="1:6">
      <c r="A3863" s="199"/>
      <c r="B3863" s="216"/>
      <c r="C3863" s="199"/>
      <c r="D3863" s="199"/>
      <c r="E3863" s="199"/>
      <c r="F3863" s="199"/>
    </row>
    <row r="3864" s="197" customFormat="true" ht="15.8" spans="1:6">
      <c r="A3864" s="199"/>
      <c r="B3864" s="216"/>
      <c r="C3864" s="199"/>
      <c r="D3864" s="199"/>
      <c r="E3864" s="199"/>
      <c r="F3864" s="199"/>
    </row>
    <row r="3865" s="197" customFormat="true" ht="15.8" spans="1:6">
      <c r="A3865" s="199"/>
      <c r="B3865" s="216"/>
      <c r="C3865" s="199"/>
      <c r="D3865" s="199"/>
      <c r="E3865" s="199"/>
      <c r="F3865" s="199"/>
    </row>
    <row r="3866" s="197" customFormat="true" ht="15.8" spans="1:6">
      <c r="A3866" s="199"/>
      <c r="B3866" s="216"/>
      <c r="C3866" s="199"/>
      <c r="D3866" s="199"/>
      <c r="E3866" s="199"/>
      <c r="F3866" s="199"/>
    </row>
    <row r="3867" s="197" customFormat="true" ht="15.8" spans="1:6">
      <c r="A3867" s="199"/>
      <c r="B3867" s="216"/>
      <c r="C3867" s="199"/>
      <c r="D3867" s="199"/>
      <c r="E3867" s="199"/>
      <c r="F3867" s="199"/>
    </row>
    <row r="3868" s="197" customFormat="true" ht="15.8" spans="1:6">
      <c r="A3868" s="199"/>
      <c r="B3868" s="216"/>
      <c r="C3868" s="199"/>
      <c r="D3868" s="199"/>
      <c r="E3868" s="199"/>
      <c r="F3868" s="199"/>
    </row>
    <row r="3869" s="197" customFormat="true" ht="15.8" spans="1:6">
      <c r="A3869" s="199"/>
      <c r="B3869" s="216"/>
      <c r="C3869" s="199"/>
      <c r="D3869" s="199"/>
      <c r="E3869" s="199"/>
      <c r="F3869" s="199"/>
    </row>
    <row r="3870" s="197" customFormat="true" ht="15.8" spans="1:6">
      <c r="A3870" s="199"/>
      <c r="B3870" s="216"/>
      <c r="C3870" s="199"/>
      <c r="D3870" s="199"/>
      <c r="E3870" s="199"/>
      <c r="F3870" s="199"/>
    </row>
    <row r="3871" s="197" customFormat="true" ht="15.8" spans="1:6">
      <c r="A3871" s="199"/>
      <c r="B3871" s="216"/>
      <c r="C3871" s="199"/>
      <c r="D3871" s="199"/>
      <c r="E3871" s="199"/>
      <c r="F3871" s="199"/>
    </row>
    <row r="3872" s="197" customFormat="true" ht="15.8" spans="1:6">
      <c r="A3872" s="199"/>
      <c r="B3872" s="216"/>
      <c r="C3872" s="199"/>
      <c r="D3872" s="199"/>
      <c r="E3872" s="199"/>
      <c r="F3872" s="199"/>
    </row>
    <row r="3873" s="197" customFormat="true" ht="15.8" spans="1:6">
      <c r="A3873" s="199"/>
      <c r="B3873" s="216"/>
      <c r="C3873" s="199"/>
      <c r="D3873" s="199"/>
      <c r="E3873" s="199"/>
      <c r="F3873" s="199"/>
    </row>
    <row r="3874" s="197" customFormat="true" ht="15.8" spans="1:6">
      <c r="A3874" s="199"/>
      <c r="B3874" s="216"/>
      <c r="C3874" s="199"/>
      <c r="D3874" s="199"/>
      <c r="E3874" s="199"/>
      <c r="F3874" s="199"/>
    </row>
    <row r="3875" s="197" customFormat="true" ht="15.8" spans="1:6">
      <c r="A3875" s="199"/>
      <c r="B3875" s="216"/>
      <c r="C3875" s="199"/>
      <c r="D3875" s="199"/>
      <c r="E3875" s="199"/>
      <c r="F3875" s="199"/>
    </row>
    <row r="3876" s="197" customFormat="true" ht="15.8" spans="1:6">
      <c r="A3876" s="199"/>
      <c r="B3876" s="216"/>
      <c r="C3876" s="199"/>
      <c r="D3876" s="199"/>
      <c r="E3876" s="199"/>
      <c r="F3876" s="199"/>
    </row>
    <row r="3877" s="197" customFormat="true" ht="15.8" spans="1:6">
      <c r="A3877" s="199"/>
      <c r="B3877" s="216"/>
      <c r="C3877" s="199"/>
      <c r="D3877" s="199"/>
      <c r="E3877" s="199"/>
      <c r="F3877" s="199"/>
    </row>
    <row r="3878" s="197" customFormat="true" ht="15.8" spans="1:6">
      <c r="A3878" s="199"/>
      <c r="B3878" s="216"/>
      <c r="C3878" s="199"/>
      <c r="D3878" s="199"/>
      <c r="E3878" s="199"/>
      <c r="F3878" s="199"/>
    </row>
    <row r="3879" s="197" customFormat="true" ht="15.8" spans="1:6">
      <c r="A3879" s="199"/>
      <c r="B3879" s="216"/>
      <c r="C3879" s="199"/>
      <c r="D3879" s="199"/>
      <c r="E3879" s="199"/>
      <c r="F3879" s="199"/>
    </row>
    <row r="3880" s="197" customFormat="true" ht="15.8" spans="1:6">
      <c r="A3880" s="199"/>
      <c r="B3880" s="216"/>
      <c r="C3880" s="199"/>
      <c r="D3880" s="199"/>
      <c r="E3880" s="199"/>
      <c r="F3880" s="199"/>
    </row>
    <row r="3881" s="197" customFormat="true" ht="15.8" spans="1:6">
      <c r="A3881" s="199"/>
      <c r="B3881" s="216"/>
      <c r="C3881" s="199"/>
      <c r="D3881" s="199"/>
      <c r="E3881" s="199"/>
      <c r="F3881" s="199"/>
    </row>
    <row r="3882" s="197" customFormat="true" ht="15.8" spans="1:6">
      <c r="A3882" s="199"/>
      <c r="B3882" s="216"/>
      <c r="C3882" s="199"/>
      <c r="D3882" s="199"/>
      <c r="E3882" s="199"/>
      <c r="F3882" s="199"/>
    </row>
    <row r="3883" s="197" customFormat="true" ht="15.8" spans="1:6">
      <c r="A3883" s="199"/>
      <c r="B3883" s="216"/>
      <c r="C3883" s="199"/>
      <c r="D3883" s="199"/>
      <c r="E3883" s="199"/>
      <c r="F3883" s="199"/>
    </row>
    <row r="3884" s="197" customFormat="true" ht="15.8" spans="1:6">
      <c r="A3884" s="199"/>
      <c r="B3884" s="216"/>
      <c r="C3884" s="199"/>
      <c r="D3884" s="199"/>
      <c r="E3884" s="199"/>
      <c r="F3884" s="199"/>
    </row>
    <row r="3885" s="197" customFormat="true" ht="15.8" spans="1:6">
      <c r="A3885" s="199"/>
      <c r="B3885" s="216"/>
      <c r="C3885" s="199"/>
      <c r="D3885" s="199"/>
      <c r="E3885" s="199"/>
      <c r="F3885" s="199"/>
    </row>
    <row r="3886" s="197" customFormat="true" ht="15.8" spans="1:6">
      <c r="A3886" s="199"/>
      <c r="B3886" s="216"/>
      <c r="C3886" s="199"/>
      <c r="D3886" s="199"/>
      <c r="E3886" s="199"/>
      <c r="F3886" s="199"/>
    </row>
    <row r="3887" s="197" customFormat="true" ht="15.8" spans="1:6">
      <c r="A3887" s="199"/>
      <c r="B3887" s="216"/>
      <c r="C3887" s="199"/>
      <c r="D3887" s="199"/>
      <c r="E3887" s="199"/>
      <c r="F3887" s="199"/>
    </row>
    <row r="3888" s="197" customFormat="true" ht="15.8" spans="1:6">
      <c r="A3888" s="199"/>
      <c r="B3888" s="216"/>
      <c r="C3888" s="199"/>
      <c r="D3888" s="199"/>
      <c r="E3888" s="199"/>
      <c r="F3888" s="199"/>
    </row>
    <row r="3889" s="197" customFormat="true" ht="15.8" spans="1:6">
      <c r="A3889" s="199"/>
      <c r="B3889" s="216"/>
      <c r="C3889" s="199"/>
      <c r="D3889" s="199"/>
      <c r="E3889" s="199"/>
      <c r="F3889" s="199"/>
    </row>
    <row r="3890" s="197" customFormat="true" ht="15.8" spans="1:6">
      <c r="A3890" s="199"/>
      <c r="B3890" s="216"/>
      <c r="C3890" s="199"/>
      <c r="D3890" s="199"/>
      <c r="E3890" s="199"/>
      <c r="F3890" s="199"/>
    </row>
    <row r="3891" s="197" customFormat="true" ht="15.8" spans="1:6">
      <c r="A3891" s="199"/>
      <c r="B3891" s="216"/>
      <c r="C3891" s="199"/>
      <c r="D3891" s="199"/>
      <c r="E3891" s="199"/>
      <c r="F3891" s="199"/>
    </row>
    <row r="3892" s="197" customFormat="true" ht="15.8" spans="1:6">
      <c r="A3892" s="199"/>
      <c r="B3892" s="216"/>
      <c r="C3892" s="199"/>
      <c r="D3892" s="199"/>
      <c r="E3892" s="199"/>
      <c r="F3892" s="199"/>
    </row>
    <row r="3893" s="197" customFormat="true" ht="15.8" spans="1:6">
      <c r="A3893" s="199"/>
      <c r="B3893" s="216"/>
      <c r="C3893" s="199"/>
      <c r="D3893" s="199"/>
      <c r="E3893" s="199"/>
      <c r="F3893" s="199"/>
    </row>
    <row r="3894" s="197" customFormat="true" ht="15.8" spans="1:6">
      <c r="A3894" s="199"/>
      <c r="B3894" s="216"/>
      <c r="C3894" s="199"/>
      <c r="D3894" s="199"/>
      <c r="E3894" s="199"/>
      <c r="F3894" s="199"/>
    </row>
    <row r="3895" s="197" customFormat="true" ht="15.8" spans="1:6">
      <c r="A3895" s="199"/>
      <c r="B3895" s="216"/>
      <c r="C3895" s="199"/>
      <c r="D3895" s="199"/>
      <c r="E3895" s="199"/>
      <c r="F3895" s="199"/>
    </row>
    <row r="3896" s="197" customFormat="true" ht="15.8" spans="1:6">
      <c r="A3896" s="199"/>
      <c r="B3896" s="216"/>
      <c r="C3896" s="199"/>
      <c r="D3896" s="199"/>
      <c r="E3896" s="199"/>
      <c r="F3896" s="199"/>
    </row>
    <row r="3897" s="197" customFormat="true" ht="15.8" spans="1:6">
      <c r="A3897" s="199"/>
      <c r="B3897" s="216"/>
      <c r="C3897" s="199"/>
      <c r="D3897" s="199"/>
      <c r="E3897" s="199"/>
      <c r="F3897" s="199"/>
    </row>
    <row r="3898" s="197" customFormat="true" ht="15.8" spans="1:6">
      <c r="A3898" s="199"/>
      <c r="B3898" s="216"/>
      <c r="C3898" s="199"/>
      <c r="D3898" s="199"/>
      <c r="E3898" s="199"/>
      <c r="F3898" s="199"/>
    </row>
    <row r="3899" s="197" customFormat="true" ht="15.8" spans="1:6">
      <c r="A3899" s="199"/>
      <c r="B3899" s="216"/>
      <c r="C3899" s="199"/>
      <c r="D3899" s="199"/>
      <c r="E3899" s="199"/>
      <c r="F3899" s="199"/>
    </row>
    <row r="3900" s="197" customFormat="true" ht="15.8" spans="1:6">
      <c r="A3900" s="199"/>
      <c r="B3900" s="216"/>
      <c r="C3900" s="199"/>
      <c r="D3900" s="199"/>
      <c r="E3900" s="199"/>
      <c r="F3900" s="199"/>
    </row>
    <row r="3901" s="197" customFormat="true" ht="15.8" spans="1:6">
      <c r="A3901" s="199"/>
      <c r="B3901" s="216"/>
      <c r="C3901" s="199"/>
      <c r="D3901" s="199"/>
      <c r="E3901" s="199"/>
      <c r="F3901" s="199"/>
    </row>
    <row r="3902" s="197" customFormat="true" ht="15.8" spans="1:6">
      <c r="A3902" s="199"/>
      <c r="B3902" s="216"/>
      <c r="C3902" s="199"/>
      <c r="D3902" s="199"/>
      <c r="E3902" s="199"/>
      <c r="F3902" s="199"/>
    </row>
    <row r="3903" s="197" customFormat="true" ht="15.8" spans="1:6">
      <c r="A3903" s="199"/>
      <c r="B3903" s="216"/>
      <c r="C3903" s="199"/>
      <c r="D3903" s="199"/>
      <c r="E3903" s="199"/>
      <c r="F3903" s="199"/>
    </row>
    <row r="3904" s="197" customFormat="true" ht="15.8" spans="1:6">
      <c r="A3904" s="199"/>
      <c r="B3904" s="216"/>
      <c r="C3904" s="199"/>
      <c r="D3904" s="199"/>
      <c r="E3904" s="199"/>
      <c r="F3904" s="199"/>
    </row>
    <row r="3905" s="197" customFormat="true" ht="15.8" spans="1:6">
      <c r="A3905" s="199"/>
      <c r="B3905" s="216"/>
      <c r="C3905" s="199"/>
      <c r="D3905" s="199"/>
      <c r="E3905" s="199"/>
      <c r="F3905" s="199"/>
    </row>
    <row r="3906" s="197" customFormat="true" ht="15.8" spans="1:6">
      <c r="A3906" s="199"/>
      <c r="B3906" s="216"/>
      <c r="C3906" s="199"/>
      <c r="D3906" s="199"/>
      <c r="E3906" s="199"/>
      <c r="F3906" s="199"/>
    </row>
    <row r="3907" s="197" customFormat="true" ht="15.8" spans="1:6">
      <c r="A3907" s="199"/>
      <c r="B3907" s="216"/>
      <c r="C3907" s="199"/>
      <c r="D3907" s="199"/>
      <c r="E3907" s="199"/>
      <c r="F3907" s="199"/>
    </row>
    <row r="3908" s="197" customFormat="true" ht="15.8" spans="1:6">
      <c r="A3908" s="199"/>
      <c r="B3908" s="216"/>
      <c r="C3908" s="199"/>
      <c r="D3908" s="199"/>
      <c r="E3908" s="199"/>
      <c r="F3908" s="199"/>
    </row>
    <row r="3909" s="197" customFormat="true" ht="15.8" spans="1:6">
      <c r="A3909" s="199"/>
      <c r="B3909" s="216"/>
      <c r="C3909" s="199"/>
      <c r="D3909" s="199"/>
      <c r="E3909" s="199"/>
      <c r="F3909" s="199"/>
    </row>
    <row r="3910" s="197" customFormat="true" ht="15.8" spans="1:6">
      <c r="A3910" s="199"/>
      <c r="B3910" s="216"/>
      <c r="C3910" s="199"/>
      <c r="D3910" s="199"/>
      <c r="E3910" s="199"/>
      <c r="F3910" s="199"/>
    </row>
    <row r="3911" s="197" customFormat="true" ht="15.8" spans="1:6">
      <c r="A3911" s="199"/>
      <c r="B3911" s="216"/>
      <c r="C3911" s="199"/>
      <c r="D3911" s="199"/>
      <c r="E3911" s="199"/>
      <c r="F3911" s="199"/>
    </row>
    <row r="3912" s="197" customFormat="true" ht="15.8" spans="1:6">
      <c r="A3912" s="199"/>
      <c r="B3912" s="216"/>
      <c r="C3912" s="199"/>
      <c r="D3912" s="199"/>
      <c r="E3912" s="199"/>
      <c r="F3912" s="199"/>
    </row>
    <row r="3913" s="197" customFormat="true" ht="15.8" spans="1:6">
      <c r="A3913" s="199"/>
      <c r="B3913" s="216"/>
      <c r="C3913" s="199"/>
      <c r="D3913" s="199"/>
      <c r="E3913" s="199"/>
      <c r="F3913" s="199"/>
    </row>
    <row r="3914" s="197" customFormat="true" ht="15.8" spans="1:6">
      <c r="A3914" s="199"/>
      <c r="B3914" s="216"/>
      <c r="C3914" s="199"/>
      <c r="D3914" s="199"/>
      <c r="E3914" s="199"/>
      <c r="F3914" s="199"/>
    </row>
    <row r="3915" s="197" customFormat="true" ht="15.8" spans="1:6">
      <c r="A3915" s="199"/>
      <c r="B3915" s="216"/>
      <c r="C3915" s="199"/>
      <c r="D3915" s="199"/>
      <c r="E3915" s="199"/>
      <c r="F3915" s="199"/>
    </row>
    <row r="3916" s="197" customFormat="true" ht="15.8" spans="1:6">
      <c r="A3916" s="199"/>
      <c r="B3916" s="216"/>
      <c r="C3916" s="199"/>
      <c r="D3916" s="199"/>
      <c r="E3916" s="199"/>
      <c r="F3916" s="199"/>
    </row>
    <row r="3917" s="197" customFormat="true" ht="15.8" spans="1:6">
      <c r="A3917" s="199"/>
      <c r="B3917" s="216"/>
      <c r="C3917" s="199"/>
      <c r="D3917" s="199"/>
      <c r="E3917" s="199"/>
      <c r="F3917" s="199"/>
    </row>
    <row r="3918" s="197" customFormat="true" ht="15.8" spans="1:6">
      <c r="A3918" s="199"/>
      <c r="B3918" s="216"/>
      <c r="C3918" s="199"/>
      <c r="D3918" s="199"/>
      <c r="E3918" s="199"/>
      <c r="F3918" s="199"/>
    </row>
    <row r="3919" s="197" customFormat="true" ht="15.8" spans="1:6">
      <c r="A3919" s="199"/>
      <c r="B3919" s="216"/>
      <c r="C3919" s="199"/>
      <c r="D3919" s="199"/>
      <c r="E3919" s="199"/>
      <c r="F3919" s="199"/>
    </row>
    <row r="3920" s="197" customFormat="true" ht="15.8" spans="1:6">
      <c r="A3920" s="199"/>
      <c r="B3920" s="216"/>
      <c r="C3920" s="199"/>
      <c r="D3920" s="199"/>
      <c r="E3920" s="199"/>
      <c r="F3920" s="199"/>
    </row>
    <row r="3921" s="197" customFormat="true" ht="15.8" spans="1:6">
      <c r="A3921" s="199"/>
      <c r="B3921" s="216"/>
      <c r="C3921" s="199"/>
      <c r="D3921" s="199"/>
      <c r="E3921" s="199"/>
      <c r="F3921" s="199"/>
    </row>
    <row r="3922" s="197" customFormat="true" ht="15.8" spans="1:6">
      <c r="A3922" s="199"/>
      <c r="B3922" s="216"/>
      <c r="C3922" s="199"/>
      <c r="D3922" s="199"/>
      <c r="E3922" s="199"/>
      <c r="F3922" s="199"/>
    </row>
    <row r="3923" s="197" customFormat="true" ht="15.8" spans="1:6">
      <c r="A3923" s="199"/>
      <c r="B3923" s="216"/>
      <c r="C3923" s="199"/>
      <c r="D3923" s="199"/>
      <c r="E3923" s="199"/>
      <c r="F3923" s="199"/>
    </row>
    <row r="3924" s="197" customFormat="true" ht="15.8" spans="1:6">
      <c r="A3924" s="199"/>
      <c r="B3924" s="216"/>
      <c r="C3924" s="199"/>
      <c r="D3924" s="199"/>
      <c r="E3924" s="199"/>
      <c r="F3924" s="199"/>
    </row>
    <row r="3925" s="197" customFormat="true" ht="15.8" spans="1:6">
      <c r="A3925" s="199"/>
      <c r="B3925" s="216"/>
      <c r="C3925" s="199"/>
      <c r="D3925" s="199"/>
      <c r="E3925" s="199"/>
      <c r="F3925" s="199"/>
    </row>
    <row r="3926" s="197" customFormat="true" ht="15.8" spans="1:6">
      <c r="A3926" s="199"/>
      <c r="B3926" s="216"/>
      <c r="C3926" s="199"/>
      <c r="D3926" s="199"/>
      <c r="E3926" s="199"/>
      <c r="F3926" s="199"/>
    </row>
    <row r="3927" s="197" customFormat="true" ht="15.8" spans="1:6">
      <c r="A3927" s="199"/>
      <c r="B3927" s="216"/>
      <c r="C3927" s="199"/>
      <c r="D3927" s="199"/>
      <c r="E3927" s="199"/>
      <c r="F3927" s="199"/>
    </row>
    <row r="3928" s="197" customFormat="true" ht="15.8" spans="1:6">
      <c r="A3928" s="199"/>
      <c r="B3928" s="216"/>
      <c r="C3928" s="199"/>
      <c r="D3928" s="199"/>
      <c r="E3928" s="199"/>
      <c r="F3928" s="199"/>
    </row>
    <row r="3929" s="197" customFormat="true" ht="15.8" spans="1:6">
      <c r="A3929" s="199"/>
      <c r="B3929" s="216"/>
      <c r="C3929" s="199"/>
      <c r="D3929" s="199"/>
      <c r="E3929" s="199"/>
      <c r="F3929" s="199"/>
    </row>
    <row r="3930" s="197" customFormat="true" ht="15.8" spans="1:6">
      <c r="A3930" s="199"/>
      <c r="B3930" s="216"/>
      <c r="C3930" s="199"/>
      <c r="D3930" s="199"/>
      <c r="E3930" s="199"/>
      <c r="F3930" s="199"/>
    </row>
    <row r="3931" s="197" customFormat="true" ht="15.8" spans="1:6">
      <c r="A3931" s="199"/>
      <c r="B3931" s="216"/>
      <c r="C3931" s="199"/>
      <c r="D3931" s="199"/>
      <c r="E3931" s="199"/>
      <c r="F3931" s="199"/>
    </row>
    <row r="3932" s="197" customFormat="true" ht="15.8" spans="1:6">
      <c r="A3932" s="199"/>
      <c r="B3932" s="216"/>
      <c r="C3932" s="199"/>
      <c r="D3932" s="199"/>
      <c r="E3932" s="199"/>
      <c r="F3932" s="199"/>
    </row>
    <row r="3933" s="197" customFormat="true" ht="15.8" spans="1:6">
      <c r="A3933" s="199"/>
      <c r="B3933" s="216"/>
      <c r="C3933" s="199"/>
      <c r="D3933" s="199"/>
      <c r="E3933" s="199"/>
      <c r="F3933" s="199"/>
    </row>
    <row r="3934" s="197" customFormat="true" ht="15.8" spans="1:6">
      <c r="A3934" s="199"/>
      <c r="B3934" s="216"/>
      <c r="C3934" s="199"/>
      <c r="D3934" s="199"/>
      <c r="E3934" s="199"/>
      <c r="F3934" s="199"/>
    </row>
    <row r="3935" s="197" customFormat="true" ht="15.8" spans="1:6">
      <c r="A3935" s="199"/>
      <c r="B3935" s="216"/>
      <c r="C3935" s="199"/>
      <c r="D3935" s="199"/>
      <c r="E3935" s="199"/>
      <c r="F3935" s="199"/>
    </row>
    <row r="3936" s="197" customFormat="true" ht="15.8" spans="1:6">
      <c r="A3936" s="199"/>
      <c r="B3936" s="216"/>
      <c r="C3936" s="199"/>
      <c r="D3936" s="199"/>
      <c r="E3936" s="199"/>
      <c r="F3936" s="199"/>
    </row>
    <row r="3937" s="197" customFormat="true" ht="15.8" spans="1:6">
      <c r="A3937" s="199"/>
      <c r="B3937" s="216"/>
      <c r="C3937" s="199"/>
      <c r="D3937" s="199"/>
      <c r="E3937" s="199"/>
      <c r="F3937" s="199"/>
    </row>
    <row r="3938" s="197" customFormat="true" ht="15.8" spans="1:6">
      <c r="A3938" s="199"/>
      <c r="B3938" s="216"/>
      <c r="C3938" s="199"/>
      <c r="D3938" s="199"/>
      <c r="E3938" s="199"/>
      <c r="F3938" s="199"/>
    </row>
    <row r="3939" s="197" customFormat="true" ht="15.8" spans="1:6">
      <c r="A3939" s="199"/>
      <c r="B3939" s="216"/>
      <c r="C3939" s="199"/>
      <c r="D3939" s="199"/>
      <c r="E3939" s="199"/>
      <c r="F3939" s="199"/>
    </row>
    <row r="3940" s="197" customFormat="true" ht="15.8" spans="1:6">
      <c r="A3940" s="199"/>
      <c r="B3940" s="216"/>
      <c r="C3940" s="199"/>
      <c r="D3940" s="199"/>
      <c r="E3940" s="199"/>
      <c r="F3940" s="199"/>
    </row>
    <row r="3941" s="197" customFormat="true" ht="15.8" spans="1:6">
      <c r="A3941" s="199"/>
      <c r="B3941" s="216"/>
      <c r="C3941" s="199"/>
      <c r="D3941" s="199"/>
      <c r="E3941" s="199"/>
      <c r="F3941" s="199"/>
    </row>
    <row r="3942" s="197" customFormat="true" ht="15.8" spans="1:6">
      <c r="A3942" s="199"/>
      <c r="B3942" s="216"/>
      <c r="C3942" s="199"/>
      <c r="D3942" s="199"/>
      <c r="E3942" s="199"/>
      <c r="F3942" s="199"/>
    </row>
    <row r="3943" s="197" customFormat="true" ht="15.8" spans="1:6">
      <c r="A3943" s="199"/>
      <c r="B3943" s="216"/>
      <c r="C3943" s="199"/>
      <c r="D3943" s="199"/>
      <c r="E3943" s="199"/>
      <c r="F3943" s="199"/>
    </row>
    <row r="3944" s="197" customFormat="true" ht="15.8" spans="1:6">
      <c r="A3944" s="199"/>
      <c r="B3944" s="216"/>
      <c r="C3944" s="199"/>
      <c r="D3944" s="199"/>
      <c r="E3944" s="199"/>
      <c r="F3944" s="199"/>
    </row>
    <row r="3945" s="197" customFormat="true" ht="15.8" spans="1:6">
      <c r="A3945" s="199"/>
      <c r="B3945" s="216"/>
      <c r="C3945" s="199"/>
      <c r="D3945" s="199"/>
      <c r="E3945" s="199"/>
      <c r="F3945" s="199"/>
    </row>
    <row r="3946" s="197" customFormat="true" ht="15.8" spans="1:6">
      <c r="A3946" s="199"/>
      <c r="B3946" s="216"/>
      <c r="C3946" s="199"/>
      <c r="D3946" s="199"/>
      <c r="E3946" s="199"/>
      <c r="F3946" s="199"/>
    </row>
    <row r="3947" s="197" customFormat="true" ht="15.8" spans="1:6">
      <c r="A3947" s="199"/>
      <c r="B3947" s="216"/>
      <c r="C3947" s="199"/>
      <c r="D3947" s="199"/>
      <c r="E3947" s="199"/>
      <c r="F3947" s="199"/>
    </row>
    <row r="3948" s="197" customFormat="true" ht="15.8" spans="1:6">
      <c r="A3948" s="199"/>
      <c r="B3948" s="216"/>
      <c r="C3948" s="199"/>
      <c r="D3948" s="199"/>
      <c r="E3948" s="199"/>
      <c r="F3948" s="199"/>
    </row>
    <row r="3949" s="197" customFormat="true" ht="15.8" spans="1:6">
      <c r="A3949" s="199"/>
      <c r="B3949" s="216"/>
      <c r="C3949" s="199"/>
      <c r="D3949" s="199"/>
      <c r="E3949" s="199"/>
      <c r="F3949" s="199"/>
    </row>
    <row r="3950" s="197" customFormat="true" ht="15.8" spans="1:6">
      <c r="A3950" s="199"/>
      <c r="B3950" s="216"/>
      <c r="C3950" s="199"/>
      <c r="D3950" s="199"/>
      <c r="E3950" s="199"/>
      <c r="F3950" s="199"/>
    </row>
    <row r="3951" s="197" customFormat="true" ht="15.8" spans="1:6">
      <c r="A3951" s="199"/>
      <c r="B3951" s="216"/>
      <c r="C3951" s="199"/>
      <c r="D3951" s="199"/>
      <c r="E3951" s="199"/>
      <c r="F3951" s="199"/>
    </row>
    <row r="3952" s="197" customFormat="true" ht="15.8" spans="1:6">
      <c r="A3952" s="199"/>
      <c r="B3952" s="216"/>
      <c r="C3952" s="199"/>
      <c r="D3952" s="199"/>
      <c r="E3952" s="199"/>
      <c r="F3952" s="199"/>
    </row>
    <row r="3953" s="197" customFormat="true" ht="15.8" spans="1:6">
      <c r="A3953" s="199"/>
      <c r="B3953" s="216"/>
      <c r="C3953" s="199"/>
      <c r="D3953" s="199"/>
      <c r="E3953" s="199"/>
      <c r="F3953" s="199"/>
    </row>
    <row r="3954" s="197" customFormat="true" ht="15.8" spans="1:6">
      <c r="A3954" s="199"/>
      <c r="B3954" s="216"/>
      <c r="C3954" s="199"/>
      <c r="D3954" s="199"/>
      <c r="E3954" s="199"/>
      <c r="F3954" s="199"/>
    </row>
    <row r="3955" s="197" customFormat="true" ht="15.8" spans="1:6">
      <c r="A3955" s="199"/>
      <c r="B3955" s="216"/>
      <c r="C3955" s="199"/>
      <c r="D3955" s="199"/>
      <c r="E3955" s="199"/>
      <c r="F3955" s="199"/>
    </row>
    <row r="3956" s="197" customFormat="true" ht="15.8" spans="1:6">
      <c r="A3956" s="199"/>
      <c r="B3956" s="216"/>
      <c r="C3956" s="199"/>
      <c r="D3956" s="199"/>
      <c r="E3956" s="199"/>
      <c r="F3956" s="199"/>
    </row>
    <row r="3957" s="197" customFormat="true" ht="15.8" spans="1:6">
      <c r="A3957" s="199"/>
      <c r="B3957" s="216"/>
      <c r="C3957" s="199"/>
      <c r="D3957" s="199"/>
      <c r="E3957" s="199"/>
      <c r="F3957" s="199"/>
    </row>
    <row r="3958" s="197" customFormat="true" ht="15.8" spans="1:6">
      <c r="A3958" s="199"/>
      <c r="B3958" s="216"/>
      <c r="C3958" s="199"/>
      <c r="D3958" s="199"/>
      <c r="E3958" s="199"/>
      <c r="F3958" s="199"/>
    </row>
    <row r="3959" s="197" customFormat="true" ht="15.8" spans="1:6">
      <c r="A3959" s="199"/>
      <c r="B3959" s="216"/>
      <c r="C3959" s="199"/>
      <c r="D3959" s="199"/>
      <c r="E3959" s="199"/>
      <c r="F3959" s="199"/>
    </row>
    <row r="3960" s="197" customFormat="true" ht="15.8" spans="1:6">
      <c r="A3960" s="199"/>
      <c r="B3960" s="216"/>
      <c r="C3960" s="199"/>
      <c r="D3960" s="199"/>
      <c r="E3960" s="199"/>
      <c r="F3960" s="199"/>
    </row>
    <row r="3961" s="197" customFormat="true" ht="15.8" spans="1:6">
      <c r="A3961" s="199"/>
      <c r="B3961" s="216"/>
      <c r="C3961" s="199"/>
      <c r="D3961" s="199"/>
      <c r="E3961" s="199"/>
      <c r="F3961" s="199"/>
    </row>
    <row r="3962" s="197" customFormat="true" ht="15.8" spans="1:6">
      <c r="A3962" s="199"/>
      <c r="B3962" s="216"/>
      <c r="C3962" s="199"/>
      <c r="D3962" s="199"/>
      <c r="E3962" s="199"/>
      <c r="F3962" s="199"/>
    </row>
    <row r="3963" s="197" customFormat="true" ht="15.8" spans="1:6">
      <c r="A3963" s="199"/>
      <c r="B3963" s="216"/>
      <c r="C3963" s="199"/>
      <c r="D3963" s="199"/>
      <c r="E3963" s="199"/>
      <c r="F3963" s="199"/>
    </row>
    <row r="3964" s="197" customFormat="true" ht="15.8" spans="1:6">
      <c r="A3964" s="199"/>
      <c r="B3964" s="216"/>
      <c r="C3964" s="199"/>
      <c r="D3964" s="199"/>
      <c r="E3964" s="199"/>
      <c r="F3964" s="199"/>
    </row>
    <row r="3965" s="197" customFormat="true" ht="15.8" spans="1:6">
      <c r="A3965" s="199"/>
      <c r="B3965" s="216"/>
      <c r="C3965" s="199"/>
      <c r="D3965" s="199"/>
      <c r="E3965" s="199"/>
      <c r="F3965" s="199"/>
    </row>
    <row r="3966" s="197" customFormat="true" ht="15.8" spans="1:6">
      <c r="A3966" s="199"/>
      <c r="B3966" s="216"/>
      <c r="C3966" s="199"/>
      <c r="D3966" s="199"/>
      <c r="E3966" s="199"/>
      <c r="F3966" s="199"/>
    </row>
    <row r="3967" s="197" customFormat="true" ht="15.8" spans="1:6">
      <c r="A3967" s="199"/>
      <c r="B3967" s="216"/>
      <c r="C3967" s="199"/>
      <c r="D3967" s="199"/>
      <c r="E3967" s="199"/>
      <c r="F3967" s="199"/>
    </row>
    <row r="3968" s="197" customFormat="true" ht="15.8" spans="1:6">
      <c r="A3968" s="199"/>
      <c r="B3968" s="216"/>
      <c r="C3968" s="199"/>
      <c r="D3968" s="199"/>
      <c r="E3968" s="199"/>
      <c r="F3968" s="199"/>
    </row>
    <row r="3969" s="197" customFormat="true" ht="15.8" spans="1:6">
      <c r="A3969" s="199"/>
      <c r="B3969" s="216"/>
      <c r="C3969" s="199"/>
      <c r="D3969" s="199"/>
      <c r="E3969" s="199"/>
      <c r="F3969" s="199"/>
    </row>
    <row r="3970" s="197" customFormat="true" ht="15.8" spans="1:6">
      <c r="A3970" s="199"/>
      <c r="B3970" s="216"/>
      <c r="C3970" s="199"/>
      <c r="D3970" s="199"/>
      <c r="E3970" s="199"/>
      <c r="F3970" s="199"/>
    </row>
    <row r="3971" s="197" customFormat="true" ht="15.8" spans="1:6">
      <c r="A3971" s="199"/>
      <c r="B3971" s="216"/>
      <c r="C3971" s="199"/>
      <c r="D3971" s="199"/>
      <c r="E3971" s="199"/>
      <c r="F3971" s="199"/>
    </row>
    <row r="3972" s="197" customFormat="true" ht="15.8" spans="1:6">
      <c r="A3972" s="199"/>
      <c r="B3972" s="216"/>
      <c r="C3972" s="199"/>
      <c r="D3972" s="199"/>
      <c r="E3972" s="199"/>
      <c r="F3972" s="199"/>
    </row>
    <row r="3973" s="197" customFormat="true" ht="15.8" spans="1:6">
      <c r="A3973" s="199"/>
      <c r="B3973" s="216"/>
      <c r="C3973" s="199"/>
      <c r="D3973" s="199"/>
      <c r="E3973" s="199"/>
      <c r="F3973" s="199"/>
    </row>
    <row r="3974" s="197" customFormat="true" ht="15.8" spans="1:6">
      <c r="A3974" s="199"/>
      <c r="B3974" s="216"/>
      <c r="C3974" s="199"/>
      <c r="D3974" s="199"/>
      <c r="E3974" s="199"/>
      <c r="F3974" s="199"/>
    </row>
    <row r="3975" s="197" customFormat="true" ht="15.8" spans="1:6">
      <c r="A3975" s="199"/>
      <c r="B3975" s="216"/>
      <c r="C3975" s="199"/>
      <c r="D3975" s="199"/>
      <c r="E3975" s="199"/>
      <c r="F3975" s="199"/>
    </row>
    <row r="3976" s="197" customFormat="true" ht="15.8" spans="1:6">
      <c r="A3976" s="199"/>
      <c r="B3976" s="216"/>
      <c r="C3976" s="199"/>
      <c r="D3976" s="199"/>
      <c r="E3976" s="199"/>
      <c r="F3976" s="199"/>
    </row>
    <row r="3977" s="197" customFormat="true" ht="15.8" spans="1:6">
      <c r="A3977" s="199"/>
      <c r="B3977" s="216"/>
      <c r="C3977" s="199"/>
      <c r="D3977" s="199"/>
      <c r="E3977" s="199"/>
      <c r="F3977" s="199"/>
    </row>
    <row r="3978" s="197" customFormat="true" ht="15.8" spans="1:6">
      <c r="A3978" s="199"/>
      <c r="B3978" s="216"/>
      <c r="C3978" s="199"/>
      <c r="D3978" s="199"/>
      <c r="E3978" s="199"/>
      <c r="F3978" s="199"/>
    </row>
    <row r="3979" s="197" customFormat="true" ht="15.8" spans="1:6">
      <c r="A3979" s="199"/>
      <c r="B3979" s="216"/>
      <c r="C3979" s="199"/>
      <c r="D3979" s="199"/>
      <c r="E3979" s="199"/>
      <c r="F3979" s="199"/>
    </row>
    <row r="3980" s="197" customFormat="true" ht="15.8" spans="1:6">
      <c r="A3980" s="199"/>
      <c r="B3980" s="216"/>
      <c r="C3980" s="199"/>
      <c r="D3980" s="199"/>
      <c r="E3980" s="199"/>
      <c r="F3980" s="199"/>
    </row>
    <row r="3981" s="197" customFormat="true" ht="15.8" spans="1:6">
      <c r="A3981" s="199"/>
      <c r="B3981" s="216"/>
      <c r="C3981" s="199"/>
      <c r="D3981" s="199"/>
      <c r="E3981" s="199"/>
      <c r="F3981" s="199"/>
    </row>
    <row r="3982" s="197" customFormat="true" ht="15.8" spans="1:6">
      <c r="A3982" s="199"/>
      <c r="B3982" s="216"/>
      <c r="C3982" s="199"/>
      <c r="D3982" s="199"/>
      <c r="E3982" s="199"/>
      <c r="F3982" s="199"/>
    </row>
    <row r="3983" s="197" customFormat="true" ht="15.8" spans="1:6">
      <c r="A3983" s="199"/>
      <c r="B3983" s="216"/>
      <c r="C3983" s="199"/>
      <c r="D3983" s="199"/>
      <c r="E3983" s="199"/>
      <c r="F3983" s="199"/>
    </row>
    <row r="3984" s="197" customFormat="true" ht="15.8" spans="1:6">
      <c r="A3984" s="199"/>
      <c r="B3984" s="216"/>
      <c r="C3984" s="199"/>
      <c r="D3984" s="199"/>
      <c r="E3984" s="199"/>
      <c r="F3984" s="199"/>
    </row>
    <row r="3985" s="197" customFormat="true" ht="15.8" spans="1:6">
      <c r="A3985" s="199"/>
      <c r="B3985" s="216"/>
      <c r="C3985" s="199"/>
      <c r="D3985" s="199"/>
      <c r="E3985" s="199"/>
      <c r="F3985" s="199"/>
    </row>
    <row r="3986" s="197" customFormat="true" ht="15.8" spans="1:6">
      <c r="A3986" s="199"/>
      <c r="B3986" s="216"/>
      <c r="C3986" s="199"/>
      <c r="D3986" s="199"/>
      <c r="E3986" s="199"/>
      <c r="F3986" s="199"/>
    </row>
    <row r="3987" s="197" customFormat="true" ht="15.8" spans="1:6">
      <c r="A3987" s="199"/>
      <c r="B3987" s="216"/>
      <c r="C3987" s="199"/>
      <c r="D3987" s="199"/>
      <c r="E3987" s="199"/>
      <c r="F3987" s="199"/>
    </row>
    <row r="3988" s="197" customFormat="true" ht="15.8" spans="1:6">
      <c r="A3988" s="199"/>
      <c r="B3988" s="216"/>
      <c r="C3988" s="199"/>
      <c r="D3988" s="199"/>
      <c r="E3988" s="199"/>
      <c r="F3988" s="199"/>
    </row>
    <row r="3989" s="197" customFormat="true" ht="15.8" spans="1:6">
      <c r="A3989" s="199"/>
      <c r="B3989" s="216"/>
      <c r="C3989" s="199"/>
      <c r="D3989" s="199"/>
      <c r="E3989" s="199"/>
      <c r="F3989" s="199"/>
    </row>
    <row r="3990" s="197" customFormat="true" ht="15.8" spans="1:6">
      <c r="A3990" s="199"/>
      <c r="B3990" s="216"/>
      <c r="C3990" s="199"/>
      <c r="D3990" s="199"/>
      <c r="E3990" s="199"/>
      <c r="F3990" s="199"/>
    </row>
    <row r="3991" s="197" customFormat="true" ht="15.8" spans="1:6">
      <c r="A3991" s="199"/>
      <c r="B3991" s="216"/>
      <c r="C3991" s="199"/>
      <c r="D3991" s="199"/>
      <c r="E3991" s="199"/>
      <c r="F3991" s="199"/>
    </row>
    <row r="3992" s="197" customFormat="true" ht="15.8" spans="1:6">
      <c r="A3992" s="199"/>
      <c r="B3992" s="216"/>
      <c r="C3992" s="199"/>
      <c r="D3992" s="199"/>
      <c r="E3992" s="199"/>
      <c r="F3992" s="199"/>
    </row>
    <row r="3993" s="197" customFormat="true" ht="15.8" spans="1:6">
      <c r="A3993" s="199"/>
      <c r="B3993" s="216"/>
      <c r="C3993" s="199"/>
      <c r="D3993" s="199"/>
      <c r="E3993" s="199"/>
      <c r="F3993" s="199"/>
    </row>
    <row r="3994" s="197" customFormat="true" ht="15.8" spans="1:6">
      <c r="A3994" s="199"/>
      <c r="B3994" s="216"/>
      <c r="C3994" s="199"/>
      <c r="D3994" s="199"/>
      <c r="E3994" s="199"/>
      <c r="F3994" s="199"/>
    </row>
    <row r="3995" s="197" customFormat="true" ht="15.8" spans="1:6">
      <c r="A3995" s="199"/>
      <c r="B3995" s="216"/>
      <c r="C3995" s="199"/>
      <c r="D3995" s="199"/>
      <c r="E3995" s="199"/>
      <c r="F3995" s="199"/>
    </row>
    <row r="3996" s="197" customFormat="true" ht="15.8" spans="1:6">
      <c r="A3996" s="199"/>
      <c r="B3996" s="216"/>
      <c r="C3996" s="199"/>
      <c r="D3996" s="199"/>
      <c r="E3996" s="199"/>
      <c r="F3996" s="199"/>
    </row>
    <row r="3997" s="197" customFormat="true" ht="15.8" spans="1:6">
      <c r="A3997" s="199"/>
      <c r="B3997" s="216"/>
      <c r="C3997" s="199"/>
      <c r="D3997" s="199"/>
      <c r="E3997" s="199"/>
      <c r="F3997" s="199"/>
    </row>
    <row r="3998" s="197" customFormat="true" ht="15.8" spans="1:6">
      <c r="A3998" s="199"/>
      <c r="B3998" s="216"/>
      <c r="C3998" s="199"/>
      <c r="D3998" s="199"/>
      <c r="E3998" s="199"/>
      <c r="F3998" s="199"/>
    </row>
    <row r="3999" s="197" customFormat="true" ht="15.8" spans="1:6">
      <c r="A3999" s="199"/>
      <c r="B3999" s="216"/>
      <c r="C3999" s="199"/>
      <c r="D3999" s="199"/>
      <c r="E3999" s="199"/>
      <c r="F3999" s="199"/>
    </row>
    <row r="4000" s="197" customFormat="true" ht="15.8" spans="1:6">
      <c r="A4000" s="199"/>
      <c r="B4000" s="216"/>
      <c r="C4000" s="199"/>
      <c r="D4000" s="199"/>
      <c r="E4000" s="199"/>
      <c r="F4000" s="199"/>
    </row>
    <row r="4001" s="197" customFormat="true" ht="15.8" spans="1:6">
      <c r="A4001" s="199"/>
      <c r="B4001" s="216"/>
      <c r="C4001" s="199"/>
      <c r="D4001" s="199"/>
      <c r="E4001" s="199"/>
      <c r="F4001" s="199"/>
    </row>
    <row r="4002" s="197" customFormat="true" ht="15.8" spans="1:6">
      <c r="A4002" s="199"/>
      <c r="B4002" s="216"/>
      <c r="C4002" s="199"/>
      <c r="D4002" s="199"/>
      <c r="E4002" s="199"/>
      <c r="F4002" s="199"/>
    </row>
    <row r="4003" s="197" customFormat="true" ht="15.8" spans="1:6">
      <c r="A4003" s="199"/>
      <c r="B4003" s="216"/>
      <c r="C4003" s="199"/>
      <c r="D4003" s="199"/>
      <c r="E4003" s="199"/>
      <c r="F4003" s="199"/>
    </row>
    <row r="4004" s="197" customFormat="true" ht="15.8" spans="1:6">
      <c r="A4004" s="199"/>
      <c r="B4004" s="216"/>
      <c r="C4004" s="199"/>
      <c r="D4004" s="199"/>
      <c r="E4004" s="199"/>
      <c r="F4004" s="199"/>
    </row>
    <row r="4005" s="197" customFormat="true" ht="15.8" spans="1:6">
      <c r="A4005" s="199"/>
      <c r="B4005" s="216"/>
      <c r="C4005" s="199"/>
      <c r="D4005" s="199"/>
      <c r="E4005" s="199"/>
      <c r="F4005" s="199"/>
    </row>
    <row r="4006" s="197" customFormat="true" ht="15.8" spans="1:6">
      <c r="A4006" s="199"/>
      <c r="B4006" s="216"/>
      <c r="C4006" s="199"/>
      <c r="D4006" s="199"/>
      <c r="E4006" s="199"/>
      <c r="F4006" s="199"/>
    </row>
    <row r="4007" s="197" customFormat="true" ht="15.8" spans="1:6">
      <c r="A4007" s="199"/>
      <c r="B4007" s="216"/>
      <c r="C4007" s="199"/>
      <c r="D4007" s="199"/>
      <c r="E4007" s="199"/>
      <c r="F4007" s="199"/>
    </row>
    <row r="4008" s="197" customFormat="true" ht="15.8" spans="1:6">
      <c r="A4008" s="199"/>
      <c r="B4008" s="216"/>
      <c r="C4008" s="199"/>
      <c r="D4008" s="199"/>
      <c r="E4008" s="199"/>
      <c r="F4008" s="199"/>
    </row>
    <row r="4009" s="197" customFormat="true" ht="15.8" spans="1:6">
      <c r="A4009" s="199"/>
      <c r="B4009" s="216"/>
      <c r="C4009" s="199"/>
      <c r="D4009" s="199"/>
      <c r="E4009" s="199"/>
      <c r="F4009" s="199"/>
    </row>
    <row r="4010" s="197" customFormat="true" ht="15.8" spans="1:6">
      <c r="A4010" s="199"/>
      <c r="B4010" s="216"/>
      <c r="C4010" s="199"/>
      <c r="D4010" s="199"/>
      <c r="E4010" s="199"/>
      <c r="F4010" s="199"/>
    </row>
    <row r="4011" s="197" customFormat="true" ht="15.8" spans="1:6">
      <c r="A4011" s="199"/>
      <c r="B4011" s="216"/>
      <c r="C4011" s="199"/>
      <c r="D4011" s="199"/>
      <c r="E4011" s="199"/>
      <c r="F4011" s="199"/>
    </row>
    <row r="4012" s="197" customFormat="true" ht="15.8" spans="1:6">
      <c r="A4012" s="199"/>
      <c r="B4012" s="216"/>
      <c r="C4012" s="199"/>
      <c r="D4012" s="199"/>
      <c r="E4012" s="199"/>
      <c r="F4012" s="199"/>
    </row>
    <row r="4013" s="197" customFormat="true" ht="15.8" spans="1:6">
      <c r="A4013" s="199"/>
      <c r="B4013" s="216"/>
      <c r="C4013" s="199"/>
      <c r="D4013" s="199"/>
      <c r="E4013" s="199"/>
      <c r="F4013" s="199"/>
    </row>
    <row r="4014" s="197" customFormat="true" ht="15.8" spans="1:6">
      <c r="A4014" s="199"/>
      <c r="B4014" s="216"/>
      <c r="C4014" s="199"/>
      <c r="D4014" s="199"/>
      <c r="E4014" s="199"/>
      <c r="F4014" s="199"/>
    </row>
    <row r="4015" s="197" customFormat="true" ht="15.8" spans="1:6">
      <c r="A4015" s="199"/>
      <c r="B4015" s="216"/>
      <c r="C4015" s="199"/>
      <c r="D4015" s="199"/>
      <c r="E4015" s="199"/>
      <c r="F4015" s="199"/>
    </row>
    <row r="4016" s="197" customFormat="true" ht="15.8" spans="1:6">
      <c r="A4016" s="199"/>
      <c r="B4016" s="216"/>
      <c r="C4016" s="199"/>
      <c r="D4016" s="199"/>
      <c r="E4016" s="199"/>
      <c r="F4016" s="199"/>
    </row>
    <row r="4017" s="197" customFormat="true" ht="15.8" spans="1:6">
      <c r="A4017" s="199"/>
      <c r="B4017" s="216"/>
      <c r="C4017" s="199"/>
      <c r="D4017" s="199"/>
      <c r="E4017" s="199"/>
      <c r="F4017" s="199"/>
    </row>
    <row r="4018" s="197" customFormat="true" ht="15.8" spans="1:6">
      <c r="A4018" s="199"/>
      <c r="B4018" s="216"/>
      <c r="C4018" s="199"/>
      <c r="D4018" s="199"/>
      <c r="E4018" s="199"/>
      <c r="F4018" s="199"/>
    </row>
    <row r="4019" s="197" customFormat="true" ht="15.8" spans="1:6">
      <c r="A4019" s="199"/>
      <c r="B4019" s="216"/>
      <c r="C4019" s="199"/>
      <c r="D4019" s="199"/>
      <c r="E4019" s="199"/>
      <c r="F4019" s="199"/>
    </row>
    <row r="4020" s="197" customFormat="true" ht="15.8" spans="1:6">
      <c r="A4020" s="199"/>
      <c r="B4020" s="216"/>
      <c r="C4020" s="199"/>
      <c r="D4020" s="199"/>
      <c r="E4020" s="199"/>
      <c r="F4020" s="199"/>
    </row>
    <row r="4021" s="197" customFormat="true" ht="15.8" spans="1:6">
      <c r="A4021" s="199"/>
      <c r="B4021" s="216"/>
      <c r="C4021" s="199"/>
      <c r="D4021" s="199"/>
      <c r="E4021" s="199"/>
      <c r="F4021" s="199"/>
    </row>
    <row r="4022" s="197" customFormat="true" ht="15.8" spans="1:6">
      <c r="A4022" s="199"/>
      <c r="B4022" s="216"/>
      <c r="C4022" s="199"/>
      <c r="D4022" s="199"/>
      <c r="E4022" s="199"/>
      <c r="F4022" s="199"/>
    </row>
    <row r="4023" s="197" customFormat="true" ht="15.8" spans="1:6">
      <c r="A4023" s="199"/>
      <c r="B4023" s="216"/>
      <c r="C4023" s="199"/>
      <c r="D4023" s="199"/>
      <c r="E4023" s="199"/>
      <c r="F4023" s="199"/>
    </row>
    <row r="4024" s="197" customFormat="true" ht="15.8" spans="1:6">
      <c r="A4024" s="199"/>
      <c r="B4024" s="216"/>
      <c r="C4024" s="199"/>
      <c r="D4024" s="199"/>
      <c r="E4024" s="199"/>
      <c r="F4024" s="199"/>
    </row>
    <row r="4025" s="197" customFormat="true" ht="15.8" spans="1:6">
      <c r="A4025" s="199"/>
      <c r="B4025" s="216"/>
      <c r="C4025" s="199"/>
      <c r="D4025" s="199"/>
      <c r="E4025" s="199"/>
      <c r="F4025" s="199"/>
    </row>
    <row r="4026" s="197" customFormat="true" ht="15.8" spans="1:6">
      <c r="A4026" s="199"/>
      <c r="B4026" s="216"/>
      <c r="C4026" s="199"/>
      <c r="D4026" s="199"/>
      <c r="E4026" s="199"/>
      <c r="F4026" s="199"/>
    </row>
    <row r="4027" s="197" customFormat="true" ht="15.8" spans="1:6">
      <c r="A4027" s="199"/>
      <c r="B4027" s="216"/>
      <c r="C4027" s="199"/>
      <c r="D4027" s="199"/>
      <c r="E4027" s="199"/>
      <c r="F4027" s="199"/>
    </row>
    <row r="4028" s="197" customFormat="true" ht="15.8" spans="1:6">
      <c r="A4028" s="199"/>
      <c r="B4028" s="216"/>
      <c r="C4028" s="199"/>
      <c r="D4028" s="199"/>
      <c r="E4028" s="199"/>
      <c r="F4028" s="199"/>
    </row>
    <row r="4029" s="197" customFormat="true" ht="15.8" spans="1:6">
      <c r="A4029" s="199"/>
      <c r="B4029" s="216"/>
      <c r="C4029" s="199"/>
      <c r="D4029" s="199"/>
      <c r="E4029" s="199"/>
      <c r="F4029" s="199"/>
    </row>
    <row r="4030" s="197" customFormat="true" ht="15.8" spans="1:6">
      <c r="A4030" s="199"/>
      <c r="B4030" s="216"/>
      <c r="C4030" s="199"/>
      <c r="D4030" s="199"/>
      <c r="E4030" s="199"/>
      <c r="F4030" s="199"/>
    </row>
    <row r="4031" s="197" customFormat="true" ht="15.8" spans="1:6">
      <c r="A4031" s="199"/>
      <c r="B4031" s="216"/>
      <c r="C4031" s="199"/>
      <c r="D4031" s="199"/>
      <c r="E4031" s="199"/>
      <c r="F4031" s="199"/>
    </row>
    <row r="4032" s="197" customFormat="true" ht="15.8" spans="1:6">
      <c r="A4032" s="199"/>
      <c r="B4032" s="216"/>
      <c r="C4032" s="199"/>
      <c r="D4032" s="199"/>
      <c r="E4032" s="199"/>
      <c r="F4032" s="199"/>
    </row>
    <row r="4033" s="197" customFormat="true" ht="15.8" spans="1:6">
      <c r="A4033" s="199"/>
      <c r="B4033" s="216"/>
      <c r="C4033" s="199"/>
      <c r="D4033" s="199"/>
      <c r="E4033" s="199"/>
      <c r="F4033" s="199"/>
    </row>
    <row r="4034" s="197" customFormat="true" ht="15.8" spans="1:6">
      <c r="A4034" s="199"/>
      <c r="B4034" s="216"/>
      <c r="C4034" s="199"/>
      <c r="D4034" s="199"/>
      <c r="E4034" s="199"/>
      <c r="F4034" s="199"/>
    </row>
    <row r="4035" s="197" customFormat="true" ht="15.8" spans="1:6">
      <c r="A4035" s="199"/>
      <c r="B4035" s="216"/>
      <c r="C4035" s="199"/>
      <c r="D4035" s="199"/>
      <c r="E4035" s="199"/>
      <c r="F4035" s="199"/>
    </row>
    <row r="4036" s="197" customFormat="true" ht="15.8" spans="1:6">
      <c r="A4036" s="199"/>
      <c r="B4036" s="216"/>
      <c r="C4036" s="199"/>
      <c r="D4036" s="199"/>
      <c r="E4036" s="199"/>
      <c r="F4036" s="199"/>
    </row>
    <row r="4037" s="197" customFormat="true" ht="15.8" spans="1:6">
      <c r="A4037" s="199"/>
      <c r="B4037" s="216"/>
      <c r="C4037" s="199"/>
      <c r="D4037" s="199"/>
      <c r="E4037" s="199"/>
      <c r="F4037" s="199"/>
    </row>
    <row r="4038" s="197" customFormat="true" ht="15.8" spans="1:6">
      <c r="A4038" s="199"/>
      <c r="B4038" s="216"/>
      <c r="C4038" s="199"/>
      <c r="D4038" s="199"/>
      <c r="E4038" s="199"/>
      <c r="F4038" s="199"/>
    </row>
    <row r="4039" s="197" customFormat="true" ht="15.8" spans="1:6">
      <c r="A4039" s="199"/>
      <c r="B4039" s="216"/>
      <c r="C4039" s="199"/>
      <c r="D4039" s="199"/>
      <c r="E4039" s="199"/>
      <c r="F4039" s="199"/>
    </row>
    <row r="4040" s="197" customFormat="true" ht="15.8" spans="1:6">
      <c r="A4040" s="199"/>
      <c r="B4040" s="216"/>
      <c r="C4040" s="199"/>
      <c r="D4040" s="199"/>
      <c r="E4040" s="199"/>
      <c r="F4040" s="199"/>
    </row>
    <row r="4041" s="197" customFormat="true" ht="15.8" spans="1:6">
      <c r="A4041" s="199"/>
      <c r="B4041" s="216"/>
      <c r="C4041" s="199"/>
      <c r="D4041" s="199"/>
      <c r="E4041" s="199"/>
      <c r="F4041" s="199"/>
    </row>
    <row r="4042" s="197" customFormat="true" ht="15.8" spans="1:6">
      <c r="A4042" s="199"/>
      <c r="B4042" s="216"/>
      <c r="C4042" s="199"/>
      <c r="D4042" s="199"/>
      <c r="E4042" s="199"/>
      <c r="F4042" s="199"/>
    </row>
    <row r="4043" s="197" customFormat="true" ht="15.8" spans="1:6">
      <c r="A4043" s="199"/>
      <c r="B4043" s="216"/>
      <c r="C4043" s="199"/>
      <c r="D4043" s="199"/>
      <c r="E4043" s="199"/>
      <c r="F4043" s="199"/>
    </row>
    <row r="4044" s="197" customFormat="true" ht="15.8" spans="1:6">
      <c r="A4044" s="199"/>
      <c r="B4044" s="216"/>
      <c r="C4044" s="199"/>
      <c r="D4044" s="199"/>
      <c r="E4044" s="199"/>
      <c r="F4044" s="199"/>
    </row>
    <row r="4045" s="197" customFormat="true" ht="15.8" spans="1:6">
      <c r="A4045" s="199"/>
      <c r="B4045" s="216"/>
      <c r="C4045" s="199"/>
      <c r="D4045" s="199"/>
      <c r="E4045" s="199"/>
      <c r="F4045" s="199"/>
    </row>
    <row r="4046" s="197" customFormat="true" ht="15.8" spans="1:6">
      <c r="A4046" s="199"/>
      <c r="B4046" s="216"/>
      <c r="C4046" s="199"/>
      <c r="D4046" s="199"/>
      <c r="E4046" s="199"/>
      <c r="F4046" s="199"/>
    </row>
    <row r="4047" s="197" customFormat="true" ht="15.8" spans="1:6">
      <c r="A4047" s="199"/>
      <c r="B4047" s="216"/>
      <c r="C4047" s="199"/>
      <c r="D4047" s="199"/>
      <c r="E4047" s="199"/>
      <c r="F4047" s="199"/>
    </row>
    <row r="4048" s="197" customFormat="true" ht="15.8" spans="1:6">
      <c r="A4048" s="199"/>
      <c r="B4048" s="216"/>
      <c r="C4048" s="199"/>
      <c r="D4048" s="199"/>
      <c r="E4048" s="199"/>
      <c r="F4048" s="199"/>
    </row>
    <row r="4049" s="197" customFormat="true" ht="15.8" spans="1:6">
      <c r="A4049" s="199"/>
      <c r="B4049" s="216"/>
      <c r="C4049" s="199"/>
      <c r="D4049" s="199"/>
      <c r="E4049" s="199"/>
      <c r="F4049" s="199"/>
    </row>
    <row r="4050" s="197" customFormat="true" ht="15.8" spans="1:6">
      <c r="A4050" s="199"/>
      <c r="B4050" s="216"/>
      <c r="C4050" s="199"/>
      <c r="D4050" s="199"/>
      <c r="E4050" s="199"/>
      <c r="F4050" s="199"/>
    </row>
    <row r="4051" s="197" customFormat="true" ht="15.8" spans="1:6">
      <c r="A4051" s="199"/>
      <c r="B4051" s="216"/>
      <c r="C4051" s="199"/>
      <c r="D4051" s="199"/>
      <c r="E4051" s="199"/>
      <c r="F4051" s="199"/>
    </row>
    <row r="4052" s="197" customFormat="true" ht="15.8" spans="1:6">
      <c r="A4052" s="199"/>
      <c r="B4052" s="216"/>
      <c r="C4052" s="199"/>
      <c r="D4052" s="199"/>
      <c r="E4052" s="199"/>
      <c r="F4052" s="199"/>
    </row>
    <row r="4053" s="197" customFormat="true" ht="15.8" spans="1:6">
      <c r="A4053" s="199"/>
      <c r="B4053" s="216"/>
      <c r="C4053" s="199"/>
      <c r="D4053" s="199"/>
      <c r="E4053" s="199"/>
      <c r="F4053" s="199"/>
    </row>
    <row r="4054" s="197" customFormat="true" ht="15.8" spans="1:6">
      <c r="A4054" s="199"/>
      <c r="B4054" s="216"/>
      <c r="C4054" s="199"/>
      <c r="D4054" s="199"/>
      <c r="E4054" s="199"/>
      <c r="F4054" s="199"/>
    </row>
    <row r="4055" s="197" customFormat="true" ht="15.8" spans="1:6">
      <c r="A4055" s="199"/>
      <c r="B4055" s="216"/>
      <c r="C4055" s="199"/>
      <c r="D4055" s="199"/>
      <c r="E4055" s="199"/>
      <c r="F4055" s="199"/>
    </row>
    <row r="4056" s="197" customFormat="true" ht="15.8" spans="1:6">
      <c r="A4056" s="199"/>
      <c r="B4056" s="216"/>
      <c r="C4056" s="199"/>
      <c r="D4056" s="199"/>
      <c r="E4056" s="199"/>
      <c r="F4056" s="199"/>
    </row>
    <row r="4057" s="197" customFormat="true" ht="15.8" spans="1:6">
      <c r="A4057" s="199"/>
      <c r="B4057" s="216"/>
      <c r="C4057" s="199"/>
      <c r="D4057" s="199"/>
      <c r="E4057" s="199"/>
      <c r="F4057" s="199"/>
    </row>
    <row r="4058" s="197" customFormat="true" ht="15.8" spans="1:6">
      <c r="A4058" s="199"/>
      <c r="B4058" s="216"/>
      <c r="C4058" s="199"/>
      <c r="D4058" s="199"/>
      <c r="E4058" s="199"/>
      <c r="F4058" s="199"/>
    </row>
    <row r="4059" s="197" customFormat="true" ht="15.8" spans="1:6">
      <c r="A4059" s="199"/>
      <c r="B4059" s="216"/>
      <c r="C4059" s="199"/>
      <c r="D4059" s="199"/>
      <c r="E4059" s="199"/>
      <c r="F4059" s="199"/>
    </row>
    <row r="4060" s="197" customFormat="true" ht="15.8" spans="1:6">
      <c r="A4060" s="199"/>
      <c r="B4060" s="216"/>
      <c r="C4060" s="199"/>
      <c r="D4060" s="199"/>
      <c r="E4060" s="199"/>
      <c r="F4060" s="199"/>
    </row>
    <row r="4061" s="197" customFormat="true" ht="15.8" spans="1:6">
      <c r="A4061" s="199"/>
      <c r="B4061" s="216"/>
      <c r="C4061" s="199"/>
      <c r="D4061" s="199"/>
      <c r="E4061" s="199"/>
      <c r="F4061" s="199"/>
    </row>
    <row r="4062" s="197" customFormat="true" ht="15.8" spans="1:6">
      <c r="A4062" s="199"/>
      <c r="B4062" s="216"/>
      <c r="C4062" s="199"/>
      <c r="D4062" s="199"/>
      <c r="E4062" s="199"/>
      <c r="F4062" s="199"/>
    </row>
    <row r="4063" s="197" customFormat="true" ht="15.8" spans="1:6">
      <c r="A4063" s="199"/>
      <c r="B4063" s="216"/>
      <c r="C4063" s="199"/>
      <c r="D4063" s="199"/>
      <c r="E4063" s="199"/>
      <c r="F4063" s="199"/>
    </row>
    <row r="4064" s="197" customFormat="true" ht="15.8" spans="1:6">
      <c r="A4064" s="199"/>
      <c r="B4064" s="216"/>
      <c r="C4064" s="199"/>
      <c r="D4064" s="199"/>
      <c r="E4064" s="199"/>
      <c r="F4064" s="199"/>
    </row>
    <row r="4065" s="197" customFormat="true" ht="15.8" spans="1:6">
      <c r="A4065" s="199"/>
      <c r="B4065" s="216"/>
      <c r="C4065" s="199"/>
      <c r="D4065" s="199"/>
      <c r="E4065" s="199"/>
      <c r="F4065" s="199"/>
    </row>
    <row r="4066" s="197" customFormat="true" ht="15.8" spans="1:6">
      <c r="A4066" s="199"/>
      <c r="B4066" s="216"/>
      <c r="C4066" s="199"/>
      <c r="D4066" s="199"/>
      <c r="E4066" s="199"/>
      <c r="F4066" s="199"/>
    </row>
    <row r="4067" s="197" customFormat="true" ht="15.8" spans="1:6">
      <c r="A4067" s="199"/>
      <c r="B4067" s="216"/>
      <c r="C4067" s="199"/>
      <c r="D4067" s="199"/>
      <c r="E4067" s="199"/>
      <c r="F4067" s="199"/>
    </row>
    <row r="4068" s="197" customFormat="true" ht="15.8" spans="1:6">
      <c r="A4068" s="199"/>
      <c r="B4068" s="216"/>
      <c r="C4068" s="199"/>
      <c r="D4068" s="199"/>
      <c r="E4068" s="199"/>
      <c r="F4068" s="199"/>
    </row>
    <row r="4069" s="197" customFormat="true" ht="15.8" spans="1:6">
      <c r="A4069" s="199"/>
      <c r="B4069" s="216"/>
      <c r="C4069" s="199"/>
      <c r="D4069" s="199"/>
      <c r="E4069" s="199"/>
      <c r="F4069" s="199"/>
    </row>
    <row r="4070" s="197" customFormat="true" ht="15.8" spans="1:6">
      <c r="A4070" s="199"/>
      <c r="B4070" s="216"/>
      <c r="C4070" s="199"/>
      <c r="D4070" s="199"/>
      <c r="E4070" s="199"/>
      <c r="F4070" s="199"/>
    </row>
    <row r="4071" s="197" customFormat="true" ht="15.8" spans="1:6">
      <c r="A4071" s="199"/>
      <c r="B4071" s="216"/>
      <c r="C4071" s="199"/>
      <c r="D4071" s="199"/>
      <c r="E4071" s="199"/>
      <c r="F4071" s="199"/>
    </row>
    <row r="4072" s="197" customFormat="true" ht="15.8" spans="1:6">
      <c r="A4072" s="199"/>
      <c r="B4072" s="216"/>
      <c r="C4072" s="199"/>
      <c r="D4072" s="199"/>
      <c r="E4072" s="199"/>
      <c r="F4072" s="199"/>
    </row>
    <row r="4073" s="197" customFormat="true" ht="15.8" spans="1:6">
      <c r="A4073" s="199"/>
      <c r="B4073" s="216"/>
      <c r="C4073" s="199"/>
      <c r="D4073" s="199"/>
      <c r="E4073" s="199"/>
      <c r="F4073" s="199"/>
    </row>
    <row r="4074" s="197" customFormat="true" ht="15.8" spans="1:6">
      <c r="A4074" s="199"/>
      <c r="B4074" s="216"/>
      <c r="C4074" s="199"/>
      <c r="D4074" s="199"/>
      <c r="E4074" s="199"/>
      <c r="F4074" s="199"/>
    </row>
    <row r="4075" s="197" customFormat="true" ht="15.8" spans="1:6">
      <c r="A4075" s="199"/>
      <c r="B4075" s="216"/>
      <c r="C4075" s="199"/>
      <c r="D4075" s="199"/>
      <c r="E4075" s="199"/>
      <c r="F4075" s="199"/>
    </row>
    <row r="4076" s="197" customFormat="true" ht="15.8" spans="1:6">
      <c r="A4076" s="199"/>
      <c r="B4076" s="216"/>
      <c r="C4076" s="199"/>
      <c r="D4076" s="199"/>
      <c r="E4076" s="199"/>
      <c r="F4076" s="199"/>
    </row>
    <row r="4077" s="197" customFormat="true" ht="15.8" spans="1:6">
      <c r="A4077" s="199"/>
      <c r="B4077" s="216"/>
      <c r="C4077" s="199"/>
      <c r="D4077" s="199"/>
      <c r="E4077" s="199"/>
      <c r="F4077" s="199"/>
    </row>
    <row r="4078" s="197" customFormat="true" ht="15.8" spans="1:6">
      <c r="A4078" s="199"/>
      <c r="B4078" s="216"/>
      <c r="C4078" s="199"/>
      <c r="D4078" s="199"/>
      <c r="E4078" s="199"/>
      <c r="F4078" s="199"/>
    </row>
    <row r="4079" s="197" customFormat="true" ht="15.8" spans="1:6">
      <c r="A4079" s="199"/>
      <c r="B4079" s="216"/>
      <c r="C4079" s="199"/>
      <c r="D4079" s="199"/>
      <c r="E4079" s="199"/>
      <c r="F4079" s="199"/>
    </row>
    <row r="4080" s="197" customFormat="true" ht="15.8" spans="1:6">
      <c r="A4080" s="199"/>
      <c r="B4080" s="216"/>
      <c r="C4080" s="199"/>
      <c r="D4080" s="199"/>
      <c r="E4080" s="199"/>
      <c r="F4080" s="199"/>
    </row>
    <row r="4081" s="197" customFormat="true" ht="15.8" spans="1:6">
      <c r="A4081" s="199"/>
      <c r="B4081" s="216"/>
      <c r="C4081" s="199"/>
      <c r="D4081" s="199"/>
      <c r="E4081" s="199"/>
      <c r="F4081" s="199"/>
    </row>
    <row r="4082" s="197" customFormat="true" ht="15.8" spans="1:6">
      <c r="A4082" s="199"/>
      <c r="B4082" s="216"/>
      <c r="C4082" s="199"/>
      <c r="D4082" s="199"/>
      <c r="E4082" s="199"/>
      <c r="F4082" s="199"/>
    </row>
    <row r="4083" s="197" customFormat="true" ht="15.8" spans="1:6">
      <c r="A4083" s="199"/>
      <c r="B4083" s="216"/>
      <c r="C4083" s="199"/>
      <c r="D4083" s="199"/>
      <c r="E4083" s="199"/>
      <c r="F4083" s="199"/>
    </row>
    <row r="4084" s="197" customFormat="true" ht="15.8" spans="1:6">
      <c r="A4084" s="199"/>
      <c r="B4084" s="216"/>
      <c r="C4084" s="199"/>
      <c r="D4084" s="199"/>
      <c r="E4084" s="199"/>
      <c r="F4084" s="199"/>
    </row>
    <row r="4085" s="197" customFormat="true" ht="15.8" spans="1:6">
      <c r="A4085" s="199"/>
      <c r="B4085" s="216"/>
      <c r="C4085" s="199"/>
      <c r="D4085" s="199"/>
      <c r="E4085" s="199"/>
      <c r="F4085" s="199"/>
    </row>
    <row r="4086" s="197" customFormat="true" ht="15.8" spans="1:6">
      <c r="A4086" s="199"/>
      <c r="B4086" s="216"/>
      <c r="C4086" s="199"/>
      <c r="D4086" s="199"/>
      <c r="E4086" s="199"/>
      <c r="F4086" s="199"/>
    </row>
    <row r="4087" s="197" customFormat="true" ht="15.8" spans="1:6">
      <c r="A4087" s="199"/>
      <c r="B4087" s="216"/>
      <c r="C4087" s="199"/>
      <c r="D4087" s="199"/>
      <c r="E4087" s="199"/>
      <c r="F4087" s="199"/>
    </row>
    <row r="4088" s="197" customFormat="true" ht="15.8" spans="1:6">
      <c r="A4088" s="199"/>
      <c r="B4088" s="216"/>
      <c r="C4088" s="199"/>
      <c r="D4088" s="199"/>
      <c r="E4088" s="199"/>
      <c r="F4088" s="199"/>
    </row>
    <row r="4089" s="197" customFormat="true" ht="15.8" spans="1:6">
      <c r="A4089" s="199"/>
      <c r="B4089" s="216"/>
      <c r="C4089" s="199"/>
      <c r="D4089" s="199"/>
      <c r="E4089" s="199"/>
      <c r="F4089" s="199"/>
    </row>
    <row r="4090" s="197" customFormat="true" ht="15.8" spans="1:6">
      <c r="A4090" s="199"/>
      <c r="B4090" s="216"/>
      <c r="C4090" s="199"/>
      <c r="D4090" s="199"/>
      <c r="E4090" s="199"/>
      <c r="F4090" s="199"/>
    </row>
    <row r="4091" s="197" customFormat="true" ht="15.8" spans="1:6">
      <c r="A4091" s="199"/>
      <c r="B4091" s="216"/>
      <c r="C4091" s="199"/>
      <c r="D4091" s="199"/>
      <c r="E4091" s="199"/>
      <c r="F4091" s="199"/>
    </row>
    <row r="4092" s="197" customFormat="true" ht="15.8" spans="1:6">
      <c r="A4092" s="199"/>
      <c r="B4092" s="216"/>
      <c r="C4092" s="199"/>
      <c r="D4092" s="199"/>
      <c r="E4092" s="199"/>
      <c r="F4092" s="199"/>
    </row>
    <row r="4093" s="197" customFormat="true" ht="15.8" spans="1:6">
      <c r="A4093" s="199"/>
      <c r="B4093" s="216"/>
      <c r="C4093" s="199"/>
      <c r="D4093" s="199"/>
      <c r="E4093" s="199"/>
      <c r="F4093" s="199"/>
    </row>
    <row r="4094" s="197" customFormat="true" ht="15.8" spans="1:6">
      <c r="A4094" s="199"/>
      <c r="B4094" s="216"/>
      <c r="C4094" s="199"/>
      <c r="D4094" s="199"/>
      <c r="E4094" s="199"/>
      <c r="F4094" s="199"/>
    </row>
    <row r="4095" s="197" customFormat="true" ht="15.8" spans="1:6">
      <c r="A4095" s="199"/>
      <c r="B4095" s="216"/>
      <c r="C4095" s="199"/>
      <c r="D4095" s="199"/>
      <c r="E4095" s="199"/>
      <c r="F4095" s="199"/>
    </row>
    <row r="4096" s="197" customFormat="true" ht="15.8" spans="1:6">
      <c r="A4096" s="199"/>
      <c r="B4096" s="216"/>
      <c r="C4096" s="199"/>
      <c r="D4096" s="199"/>
      <c r="E4096" s="199"/>
      <c r="F4096" s="199"/>
    </row>
    <row r="4097" s="197" customFormat="true" ht="15.8" spans="1:6">
      <c r="A4097" s="199"/>
      <c r="B4097" s="216"/>
      <c r="C4097" s="199"/>
      <c r="D4097" s="199"/>
      <c r="E4097" s="199"/>
      <c r="F4097" s="199"/>
    </row>
    <row r="4098" s="197" customFormat="true" ht="15.8" spans="1:6">
      <c r="A4098" s="199"/>
      <c r="B4098" s="216"/>
      <c r="C4098" s="199"/>
      <c r="D4098" s="199"/>
      <c r="E4098" s="199"/>
      <c r="F4098" s="199"/>
    </row>
    <row r="4099" s="197" customFormat="true" ht="15.8" spans="1:6">
      <c r="A4099" s="199"/>
      <c r="B4099" s="216"/>
      <c r="C4099" s="199"/>
      <c r="D4099" s="199"/>
      <c r="E4099" s="199"/>
      <c r="F4099" s="199"/>
    </row>
    <row r="4100" s="197" customFormat="true" ht="15.8" spans="1:6">
      <c r="A4100" s="199"/>
      <c r="B4100" s="216"/>
      <c r="C4100" s="199"/>
      <c r="D4100" s="199"/>
      <c r="E4100" s="199"/>
      <c r="F4100" s="199"/>
    </row>
    <row r="4101" s="197" customFormat="true" ht="15.8" spans="1:6">
      <c r="A4101" s="199"/>
      <c r="B4101" s="216"/>
      <c r="C4101" s="199"/>
      <c r="D4101" s="199"/>
      <c r="E4101" s="199"/>
      <c r="F4101" s="199"/>
    </row>
    <row r="4102" s="197" customFormat="true" ht="15.8" spans="1:6">
      <c r="A4102" s="199"/>
      <c r="B4102" s="216"/>
      <c r="C4102" s="199"/>
      <c r="D4102" s="199"/>
      <c r="E4102" s="199"/>
      <c r="F4102" s="199"/>
    </row>
    <row r="4103" s="197" customFormat="true" ht="15.8" spans="1:6">
      <c r="A4103" s="199"/>
      <c r="B4103" s="216"/>
      <c r="C4103" s="199"/>
      <c r="D4103" s="199"/>
      <c r="E4103" s="199"/>
      <c r="F4103" s="199"/>
    </row>
    <row r="4104" s="197" customFormat="true" ht="15.8" spans="1:6">
      <c r="A4104" s="199"/>
      <c r="B4104" s="216"/>
      <c r="C4104" s="199"/>
      <c r="D4104" s="199"/>
      <c r="E4104" s="199"/>
      <c r="F4104" s="199"/>
    </row>
    <row r="4105" s="197" customFormat="true" ht="15.8" spans="1:6">
      <c r="A4105" s="199"/>
      <c r="B4105" s="216"/>
      <c r="C4105" s="199"/>
      <c r="D4105" s="199"/>
      <c r="E4105" s="199"/>
      <c r="F4105" s="199"/>
    </row>
    <row r="4106" s="197" customFormat="true" ht="15.8" spans="1:6">
      <c r="A4106" s="199"/>
      <c r="B4106" s="216"/>
      <c r="C4106" s="199"/>
      <c r="D4106" s="199"/>
      <c r="E4106" s="199"/>
      <c r="F4106" s="199"/>
    </row>
    <row r="4107" s="197" customFormat="true" ht="15.8" spans="1:6">
      <c r="A4107" s="199"/>
      <c r="B4107" s="216"/>
      <c r="C4107" s="199"/>
      <c r="D4107" s="199"/>
      <c r="E4107" s="199"/>
      <c r="F4107" s="199"/>
    </row>
    <row r="4108" s="197" customFormat="true" ht="15.8" spans="1:6">
      <c r="A4108" s="199"/>
      <c r="B4108" s="216"/>
      <c r="C4108" s="199"/>
      <c r="D4108" s="199"/>
      <c r="E4108" s="199"/>
      <c r="F4108" s="199"/>
    </row>
    <row r="4109" s="197" customFormat="true" ht="15.8" spans="1:6">
      <c r="A4109" s="199"/>
      <c r="B4109" s="216"/>
      <c r="C4109" s="199"/>
      <c r="D4109" s="199"/>
      <c r="E4109" s="199"/>
      <c r="F4109" s="199"/>
    </row>
    <row r="4110" s="197" customFormat="true" ht="15.8" spans="1:6">
      <c r="A4110" s="199"/>
      <c r="B4110" s="216"/>
      <c r="C4110" s="199"/>
      <c r="D4110" s="199"/>
      <c r="E4110" s="199"/>
      <c r="F4110" s="199"/>
    </row>
    <row r="4111" s="197" customFormat="true" ht="15.8" spans="1:6">
      <c r="A4111" s="199"/>
      <c r="B4111" s="216"/>
      <c r="C4111" s="199"/>
      <c r="D4111" s="199"/>
      <c r="E4111" s="199"/>
      <c r="F4111" s="199"/>
    </row>
    <row r="4112" s="197" customFormat="true" ht="15.8" spans="1:6">
      <c r="A4112" s="199"/>
      <c r="B4112" s="216"/>
      <c r="C4112" s="199"/>
      <c r="D4112" s="199"/>
      <c r="E4112" s="199"/>
      <c r="F4112" s="199"/>
    </row>
    <row r="4113" s="197" customFormat="true" ht="15.8" spans="1:6">
      <c r="A4113" s="199"/>
      <c r="B4113" s="216"/>
      <c r="C4113" s="199"/>
      <c r="D4113" s="199"/>
      <c r="E4113" s="199"/>
      <c r="F4113" s="199"/>
    </row>
    <row r="4114" s="197" customFormat="true" ht="15.8" spans="1:6">
      <c r="A4114" s="199"/>
      <c r="B4114" s="216"/>
      <c r="C4114" s="199"/>
      <c r="D4114" s="199"/>
      <c r="E4114" s="199"/>
      <c r="F4114" s="199"/>
    </row>
    <row r="4115" s="197" customFormat="true" ht="15.8" spans="1:6">
      <c r="A4115" s="199"/>
      <c r="B4115" s="216"/>
      <c r="C4115" s="199"/>
      <c r="D4115" s="199"/>
      <c r="E4115" s="199"/>
      <c r="F4115" s="199"/>
    </row>
    <row r="4116" s="197" customFormat="true" ht="15.8" spans="1:6">
      <c r="A4116" s="199"/>
      <c r="B4116" s="216"/>
      <c r="C4116" s="199"/>
      <c r="D4116" s="199"/>
      <c r="E4116" s="199"/>
      <c r="F4116" s="199"/>
    </row>
    <row r="4117" s="197" customFormat="true" ht="15.8" spans="1:6">
      <c r="A4117" s="199"/>
      <c r="B4117" s="216"/>
      <c r="C4117" s="199"/>
      <c r="D4117" s="199"/>
      <c r="E4117" s="199"/>
      <c r="F4117" s="199"/>
    </row>
    <row r="4118" s="197" customFormat="true" ht="15.8" spans="1:6">
      <c r="A4118" s="199"/>
      <c r="B4118" s="216"/>
      <c r="C4118" s="199"/>
      <c r="D4118" s="199"/>
      <c r="E4118" s="199"/>
      <c r="F4118" s="199"/>
    </row>
    <row r="4119" s="197" customFormat="true" ht="15.8" spans="1:6">
      <c r="A4119" s="199"/>
      <c r="B4119" s="216"/>
      <c r="C4119" s="199"/>
      <c r="D4119" s="199"/>
      <c r="E4119" s="199"/>
      <c r="F4119" s="199"/>
    </row>
    <row r="4120" s="197" customFormat="true" ht="15.8" spans="1:6">
      <c r="A4120" s="199"/>
      <c r="B4120" s="216"/>
      <c r="C4120" s="199"/>
      <c r="D4120" s="199"/>
      <c r="E4120" s="199"/>
      <c r="F4120" s="199"/>
    </row>
    <row r="4121" s="197" customFormat="true" ht="15.8" spans="1:6">
      <c r="A4121" s="199"/>
      <c r="B4121" s="216"/>
      <c r="C4121" s="199"/>
      <c r="D4121" s="199"/>
      <c r="E4121" s="199"/>
      <c r="F4121" s="199"/>
    </row>
    <row r="4122" s="197" customFormat="true" ht="15.8" spans="1:6">
      <c r="A4122" s="199"/>
      <c r="B4122" s="216"/>
      <c r="C4122" s="199"/>
      <c r="D4122" s="199"/>
      <c r="E4122" s="199"/>
      <c r="F4122" s="199"/>
    </row>
    <row r="4123" s="197" customFormat="true" ht="15.8" spans="1:6">
      <c r="A4123" s="199"/>
      <c r="B4123" s="216"/>
      <c r="C4123" s="199"/>
      <c r="D4123" s="199"/>
      <c r="E4123" s="199"/>
      <c r="F4123" s="199"/>
    </row>
    <row r="4124" s="197" customFormat="true" ht="15.8" spans="1:6">
      <c r="A4124" s="199"/>
      <c r="B4124" s="216"/>
      <c r="C4124" s="199"/>
      <c r="D4124" s="199"/>
      <c r="E4124" s="199"/>
      <c r="F4124" s="199"/>
    </row>
    <row r="4125" s="197" customFormat="true" ht="15.8" spans="1:6">
      <c r="A4125" s="199"/>
      <c r="B4125" s="216"/>
      <c r="C4125" s="199"/>
      <c r="D4125" s="199"/>
      <c r="E4125" s="199"/>
      <c r="F4125" s="199"/>
    </row>
    <row r="4126" s="197" customFormat="true" ht="15.8" spans="1:6">
      <c r="A4126" s="199"/>
      <c r="B4126" s="216"/>
      <c r="C4126" s="199"/>
      <c r="D4126" s="199"/>
      <c r="E4126" s="199"/>
      <c r="F4126" s="199"/>
    </row>
    <row r="4127" s="197" customFormat="true" ht="15.8" spans="1:6">
      <c r="A4127" s="199"/>
      <c r="B4127" s="216"/>
      <c r="C4127" s="199"/>
      <c r="D4127" s="199"/>
      <c r="E4127" s="199"/>
      <c r="F4127" s="199"/>
    </row>
    <row r="4128" s="197" customFormat="true" ht="15.8" spans="1:6">
      <c r="A4128" s="199"/>
      <c r="B4128" s="216"/>
      <c r="C4128" s="199"/>
      <c r="D4128" s="199"/>
      <c r="E4128" s="199"/>
      <c r="F4128" s="199"/>
    </row>
    <row r="4129" s="197" customFormat="true" ht="15.8" spans="1:6">
      <c r="A4129" s="199"/>
      <c r="B4129" s="216"/>
      <c r="C4129" s="199"/>
      <c r="D4129" s="199"/>
      <c r="E4129" s="199"/>
      <c r="F4129" s="199"/>
    </row>
    <row r="4130" s="197" customFormat="true" ht="15.8" spans="1:6">
      <c r="A4130" s="199"/>
      <c r="B4130" s="216"/>
      <c r="C4130" s="199"/>
      <c r="D4130" s="199"/>
      <c r="E4130" s="199"/>
      <c r="F4130" s="199"/>
    </row>
    <row r="4131" s="197" customFormat="true" ht="15.8" spans="1:6">
      <c r="A4131" s="199"/>
      <c r="B4131" s="216"/>
      <c r="C4131" s="199"/>
      <c r="D4131" s="199"/>
      <c r="E4131" s="199"/>
      <c r="F4131" s="199"/>
    </row>
    <row r="4132" s="197" customFormat="true" ht="15.8" spans="1:6">
      <c r="A4132" s="199"/>
      <c r="B4132" s="216"/>
      <c r="C4132" s="199"/>
      <c r="D4132" s="199"/>
      <c r="E4132" s="199"/>
      <c r="F4132" s="199"/>
    </row>
    <row r="4133" s="197" customFormat="true" ht="15.8" spans="1:6">
      <c r="A4133" s="199"/>
      <c r="B4133" s="216"/>
      <c r="C4133" s="199"/>
      <c r="D4133" s="199"/>
      <c r="E4133" s="199"/>
      <c r="F4133" s="199"/>
    </row>
    <row r="4134" s="197" customFormat="true" ht="15.8" spans="1:6">
      <c r="A4134" s="199"/>
      <c r="B4134" s="216"/>
      <c r="C4134" s="199"/>
      <c r="D4134" s="199"/>
      <c r="E4134" s="199"/>
      <c r="F4134" s="199"/>
    </row>
    <row r="4135" s="197" customFormat="true" ht="15.8" spans="1:6">
      <c r="A4135" s="199"/>
      <c r="B4135" s="216"/>
      <c r="C4135" s="199"/>
      <c r="D4135" s="199"/>
      <c r="E4135" s="199"/>
      <c r="F4135" s="199"/>
    </row>
    <row r="4136" s="197" customFormat="true" ht="15.8" spans="1:6">
      <c r="A4136" s="199"/>
      <c r="B4136" s="216"/>
      <c r="C4136" s="199"/>
      <c r="D4136" s="199"/>
      <c r="E4136" s="199"/>
      <c r="F4136" s="199"/>
    </row>
    <row r="4137" s="197" customFormat="true" ht="15.8" spans="1:6">
      <c r="A4137" s="199"/>
      <c r="B4137" s="216"/>
      <c r="C4137" s="199"/>
      <c r="D4137" s="199"/>
      <c r="E4137" s="199"/>
      <c r="F4137" s="199"/>
    </row>
    <row r="4138" s="197" customFormat="true" ht="15.8" spans="1:6">
      <c r="A4138" s="199"/>
      <c r="B4138" s="216"/>
      <c r="C4138" s="199"/>
      <c r="D4138" s="199"/>
      <c r="E4138" s="199"/>
      <c r="F4138" s="199"/>
    </row>
    <row r="4139" s="197" customFormat="true" ht="15.8" spans="1:6">
      <c r="A4139" s="199"/>
      <c r="B4139" s="216"/>
      <c r="C4139" s="199"/>
      <c r="D4139" s="199"/>
      <c r="E4139" s="199"/>
      <c r="F4139" s="199"/>
    </row>
    <row r="4140" s="197" customFormat="true" ht="15.8" spans="1:6">
      <c r="A4140" s="199"/>
      <c r="B4140" s="216"/>
      <c r="C4140" s="199"/>
      <c r="D4140" s="199"/>
      <c r="E4140" s="199"/>
      <c r="F4140" s="199"/>
    </row>
    <row r="4141" s="197" customFormat="true" ht="15.8" spans="1:6">
      <c r="A4141" s="199"/>
      <c r="B4141" s="216"/>
      <c r="C4141" s="199"/>
      <c r="D4141" s="199"/>
      <c r="E4141" s="199"/>
      <c r="F4141" s="199"/>
    </row>
    <row r="4142" s="197" customFormat="true" ht="15.8" spans="1:6">
      <c r="A4142" s="199"/>
      <c r="B4142" s="216"/>
      <c r="C4142" s="199"/>
      <c r="D4142" s="199"/>
      <c r="E4142" s="199"/>
      <c r="F4142" s="199"/>
    </row>
    <row r="4143" s="197" customFormat="true" ht="15.8" spans="1:6">
      <c r="A4143" s="199"/>
      <c r="B4143" s="216"/>
      <c r="C4143" s="199"/>
      <c r="D4143" s="199"/>
      <c r="E4143" s="199"/>
      <c r="F4143" s="199"/>
    </row>
    <row r="4144" s="197" customFormat="true" ht="15.8" spans="1:6">
      <c r="A4144" s="199"/>
      <c r="B4144" s="216"/>
      <c r="C4144" s="199"/>
      <c r="D4144" s="199"/>
      <c r="E4144" s="199"/>
      <c r="F4144" s="199"/>
    </row>
    <row r="4145" s="197" customFormat="true" ht="15.8" spans="1:6">
      <c r="A4145" s="199"/>
      <c r="B4145" s="216"/>
      <c r="C4145" s="199"/>
      <c r="D4145" s="199"/>
      <c r="E4145" s="199"/>
      <c r="F4145" s="199"/>
    </row>
    <row r="4146" s="197" customFormat="true" ht="15.8" spans="1:6">
      <c r="A4146" s="199"/>
      <c r="B4146" s="216"/>
      <c r="C4146" s="199"/>
      <c r="D4146" s="199"/>
      <c r="E4146" s="199"/>
      <c r="F4146" s="199"/>
    </row>
    <row r="4147" s="197" customFormat="true" ht="15.8" spans="1:6">
      <c r="A4147" s="199"/>
      <c r="B4147" s="216"/>
      <c r="C4147" s="199"/>
      <c r="D4147" s="199"/>
      <c r="E4147" s="199"/>
      <c r="F4147" s="199"/>
    </row>
    <row r="4148" s="197" customFormat="true" ht="15.8" spans="1:6">
      <c r="A4148" s="199"/>
      <c r="B4148" s="216"/>
      <c r="C4148" s="199"/>
      <c r="D4148" s="199"/>
      <c r="E4148" s="199"/>
      <c r="F4148" s="199"/>
    </row>
    <row r="4149" s="197" customFormat="true" ht="15.8" spans="1:6">
      <c r="A4149" s="199"/>
      <c r="B4149" s="216"/>
      <c r="C4149" s="199"/>
      <c r="D4149" s="199"/>
      <c r="E4149" s="199"/>
      <c r="F4149" s="199"/>
    </row>
    <row r="4150" s="197" customFormat="true" ht="15.8" spans="1:6">
      <c r="A4150" s="199"/>
      <c r="B4150" s="216"/>
      <c r="C4150" s="199"/>
      <c r="D4150" s="199"/>
      <c r="E4150" s="199"/>
      <c r="F4150" s="199"/>
    </row>
    <row r="4151" s="197" customFormat="true" ht="15.8" spans="1:6">
      <c r="A4151" s="199"/>
      <c r="B4151" s="216"/>
      <c r="C4151" s="199"/>
      <c r="D4151" s="199"/>
      <c r="E4151" s="199"/>
      <c r="F4151" s="199"/>
    </row>
    <row r="4152" s="197" customFormat="true" ht="15.8" spans="1:6">
      <c r="A4152" s="199"/>
      <c r="B4152" s="216"/>
      <c r="C4152" s="199"/>
      <c r="D4152" s="199"/>
      <c r="E4152" s="199"/>
      <c r="F4152" s="199"/>
    </row>
    <row r="4153" s="197" customFormat="true" ht="15.8" spans="1:6">
      <c r="A4153" s="199"/>
      <c r="B4153" s="216"/>
      <c r="C4153" s="199"/>
      <c r="D4153" s="199"/>
      <c r="E4153" s="199"/>
      <c r="F4153" s="199"/>
    </row>
    <row r="4154" s="197" customFormat="true" ht="15.8" spans="1:6">
      <c r="A4154" s="199"/>
      <c r="B4154" s="216"/>
      <c r="C4154" s="199"/>
      <c r="D4154" s="199"/>
      <c r="E4154" s="199"/>
      <c r="F4154" s="199"/>
    </row>
    <row r="4155" s="197" customFormat="true" ht="15.8" spans="1:6">
      <c r="A4155" s="199"/>
      <c r="B4155" s="216"/>
      <c r="C4155" s="199"/>
      <c r="D4155" s="199"/>
      <c r="E4155" s="199"/>
      <c r="F4155" s="199"/>
    </row>
    <row r="4156" s="197" customFormat="true" ht="15.8" spans="1:6">
      <c r="A4156" s="199"/>
      <c r="B4156" s="216"/>
      <c r="C4156" s="199"/>
      <c r="D4156" s="199"/>
      <c r="E4156" s="199"/>
      <c r="F4156" s="199"/>
    </row>
    <row r="4157" s="197" customFormat="true" ht="15.8" spans="1:6">
      <c r="A4157" s="199"/>
      <c r="B4157" s="216"/>
      <c r="C4157" s="199"/>
      <c r="D4157" s="199"/>
      <c r="E4157" s="199"/>
      <c r="F4157" s="199"/>
    </row>
    <row r="4158" s="197" customFormat="true" ht="15.8" spans="1:6">
      <c r="A4158" s="199"/>
      <c r="B4158" s="216"/>
      <c r="C4158" s="199"/>
      <c r="D4158" s="199"/>
      <c r="E4158" s="199"/>
      <c r="F4158" s="199"/>
    </row>
    <row r="4159" s="197" customFormat="true" ht="15.8" spans="1:6">
      <c r="A4159" s="199"/>
      <c r="B4159" s="216"/>
      <c r="C4159" s="199"/>
      <c r="D4159" s="199"/>
      <c r="E4159" s="199"/>
      <c r="F4159" s="199"/>
    </row>
    <row r="4160" s="197" customFormat="true" ht="15.8" spans="1:6">
      <c r="A4160" s="199"/>
      <c r="B4160" s="216"/>
      <c r="C4160" s="199"/>
      <c r="D4160" s="199"/>
      <c r="E4160" s="199"/>
      <c r="F4160" s="199"/>
    </row>
    <row r="4161" s="197" customFormat="true" ht="15.8" spans="1:6">
      <c r="A4161" s="199"/>
      <c r="B4161" s="216"/>
      <c r="C4161" s="199"/>
      <c r="D4161" s="199"/>
      <c r="E4161" s="199"/>
      <c r="F4161" s="199"/>
    </row>
    <row r="4162" s="197" customFormat="true" ht="15.8" spans="1:6">
      <c r="A4162" s="199"/>
      <c r="B4162" s="216"/>
      <c r="C4162" s="199"/>
      <c r="D4162" s="199"/>
      <c r="E4162" s="199"/>
      <c r="F4162" s="199"/>
    </row>
    <row r="4163" s="197" customFormat="true" ht="15.8" spans="1:6">
      <c r="A4163" s="199"/>
      <c r="B4163" s="216"/>
      <c r="C4163" s="199"/>
      <c r="D4163" s="199"/>
      <c r="E4163" s="199"/>
      <c r="F4163" s="199"/>
    </row>
    <row r="4164" s="197" customFormat="true" ht="15.8" spans="1:6">
      <c r="A4164" s="199"/>
      <c r="B4164" s="216"/>
      <c r="C4164" s="199"/>
      <c r="D4164" s="199"/>
      <c r="E4164" s="199"/>
      <c r="F4164" s="199"/>
    </row>
    <row r="4165" s="197" customFormat="true" ht="15.8" spans="1:6">
      <c r="A4165" s="199"/>
      <c r="B4165" s="216"/>
      <c r="C4165" s="199"/>
      <c r="D4165" s="199"/>
      <c r="E4165" s="199"/>
      <c r="F4165" s="199"/>
    </row>
    <row r="4166" s="197" customFormat="true" ht="15.8" spans="1:6">
      <c r="A4166" s="199"/>
      <c r="B4166" s="216"/>
      <c r="C4166" s="199"/>
      <c r="D4166" s="199"/>
      <c r="E4166" s="199"/>
      <c r="F4166" s="199"/>
    </row>
    <row r="4167" s="197" customFormat="true" ht="15.8" spans="1:6">
      <c r="A4167" s="199"/>
      <c r="B4167" s="216"/>
      <c r="C4167" s="199"/>
      <c r="D4167" s="199"/>
      <c r="E4167" s="199"/>
      <c r="F4167" s="199"/>
    </row>
    <row r="4168" s="197" customFormat="true" ht="15.8" spans="1:6">
      <c r="A4168" s="199"/>
      <c r="B4168" s="216"/>
      <c r="C4168" s="199"/>
      <c r="D4168" s="199"/>
      <c r="E4168" s="199"/>
      <c r="F4168" s="199"/>
    </row>
    <row r="4169" s="197" customFormat="true" ht="15.8" spans="1:6">
      <c r="A4169" s="199"/>
      <c r="B4169" s="216"/>
      <c r="C4169" s="199"/>
      <c r="D4169" s="199"/>
      <c r="E4169" s="199"/>
      <c r="F4169" s="199"/>
    </row>
    <row r="4170" s="197" customFormat="true" ht="15.8" spans="1:6">
      <c r="A4170" s="199"/>
      <c r="B4170" s="216"/>
      <c r="C4170" s="199"/>
      <c r="D4170" s="199"/>
      <c r="E4170" s="199"/>
      <c r="F4170" s="199"/>
    </row>
    <row r="4171" s="197" customFormat="true" ht="15.8" spans="1:6">
      <c r="A4171" s="199"/>
      <c r="B4171" s="216"/>
      <c r="C4171" s="199"/>
      <c r="D4171" s="199"/>
      <c r="E4171" s="199"/>
      <c r="F4171" s="199"/>
    </row>
    <row r="4172" s="197" customFormat="true" ht="15.8" spans="1:6">
      <c r="A4172" s="199"/>
      <c r="B4172" s="216"/>
      <c r="C4172" s="199"/>
      <c r="D4172" s="199"/>
      <c r="E4172" s="199"/>
      <c r="F4172" s="199"/>
    </row>
    <row r="4173" s="197" customFormat="true" ht="15.8" spans="1:6">
      <c r="A4173" s="199"/>
      <c r="B4173" s="216"/>
      <c r="C4173" s="199"/>
      <c r="D4173" s="199"/>
      <c r="E4173" s="199"/>
      <c r="F4173" s="199"/>
    </row>
    <row r="4174" s="197" customFormat="true" ht="15.8" spans="1:6">
      <c r="A4174" s="199"/>
      <c r="B4174" s="216"/>
      <c r="C4174" s="199"/>
      <c r="D4174" s="199"/>
      <c r="E4174" s="199"/>
      <c r="F4174" s="199"/>
    </row>
    <row r="4175" s="197" customFormat="true" ht="15.8" spans="1:6">
      <c r="A4175" s="199"/>
      <c r="B4175" s="216"/>
      <c r="C4175" s="199"/>
      <c r="D4175" s="199"/>
      <c r="E4175" s="199"/>
      <c r="F4175" s="199"/>
    </row>
    <row r="4176" s="197" customFormat="true" ht="15.8" spans="1:6">
      <c r="A4176" s="199"/>
      <c r="B4176" s="216"/>
      <c r="C4176" s="199"/>
      <c r="D4176" s="199"/>
      <c r="E4176" s="199"/>
      <c r="F4176" s="199"/>
    </row>
    <row r="4177" s="197" customFormat="true" ht="15.8" spans="1:6">
      <c r="A4177" s="199"/>
      <c r="B4177" s="216"/>
      <c r="C4177" s="199"/>
      <c r="D4177" s="199"/>
      <c r="E4177" s="199"/>
      <c r="F4177" s="199"/>
    </row>
    <row r="4178" s="197" customFormat="true" ht="15.8" spans="1:6">
      <c r="A4178" s="199"/>
      <c r="B4178" s="216"/>
      <c r="C4178" s="199"/>
      <c r="D4178" s="199"/>
      <c r="E4178" s="199"/>
      <c r="F4178" s="199"/>
    </row>
    <row r="4179" s="197" customFormat="true" ht="15.8" spans="1:6">
      <c r="A4179" s="199"/>
      <c r="B4179" s="216"/>
      <c r="C4179" s="199"/>
      <c r="D4179" s="199"/>
      <c r="E4179" s="199"/>
      <c r="F4179" s="199"/>
    </row>
    <row r="4180" s="197" customFormat="true" ht="15.8" spans="1:6">
      <c r="A4180" s="199"/>
      <c r="B4180" s="216"/>
      <c r="C4180" s="199"/>
      <c r="D4180" s="199"/>
      <c r="E4180" s="199"/>
      <c r="F4180" s="199"/>
    </row>
    <row r="4181" s="197" customFormat="true" ht="15.8" spans="1:6">
      <c r="A4181" s="199"/>
      <c r="B4181" s="216"/>
      <c r="C4181" s="199"/>
      <c r="D4181" s="199"/>
      <c r="E4181" s="199"/>
      <c r="F4181" s="199"/>
    </row>
    <row r="4182" s="197" customFormat="true" ht="15.8" spans="1:6">
      <c r="A4182" s="199"/>
      <c r="B4182" s="216"/>
      <c r="C4182" s="199"/>
      <c r="D4182" s="199"/>
      <c r="E4182" s="199"/>
      <c r="F4182" s="199"/>
    </row>
    <row r="4183" s="197" customFormat="true" ht="15.8" spans="1:6">
      <c r="A4183" s="199"/>
      <c r="B4183" s="216"/>
      <c r="C4183" s="199"/>
      <c r="D4183" s="199"/>
      <c r="E4183" s="199"/>
      <c r="F4183" s="199"/>
    </row>
    <row r="4184" s="197" customFormat="true" ht="15.8" spans="1:6">
      <c r="A4184" s="199"/>
      <c r="B4184" s="216"/>
      <c r="C4184" s="199"/>
      <c r="D4184" s="199"/>
      <c r="E4184" s="199"/>
      <c r="F4184" s="199"/>
    </row>
    <row r="4185" s="197" customFormat="true" ht="15.8" spans="1:6">
      <c r="A4185" s="199"/>
      <c r="B4185" s="216"/>
      <c r="C4185" s="199"/>
      <c r="D4185" s="199"/>
      <c r="E4185" s="199"/>
      <c r="F4185" s="199"/>
    </row>
    <row r="4186" s="197" customFormat="true" ht="15.8" spans="1:6">
      <c r="A4186" s="199"/>
      <c r="B4186" s="216"/>
      <c r="C4186" s="199"/>
      <c r="D4186" s="199"/>
      <c r="E4186" s="199"/>
      <c r="F4186" s="199"/>
    </row>
    <row r="4187" s="197" customFormat="true" ht="15.8" spans="1:6">
      <c r="A4187" s="199"/>
      <c r="B4187" s="216"/>
      <c r="C4187" s="199"/>
      <c r="D4187" s="199"/>
      <c r="E4187" s="199"/>
      <c r="F4187" s="199"/>
    </row>
    <row r="4188" s="197" customFormat="true" ht="15.8" spans="1:6">
      <c r="A4188" s="199"/>
      <c r="B4188" s="216"/>
      <c r="C4188" s="199"/>
      <c r="D4188" s="199"/>
      <c r="E4188" s="199"/>
      <c r="F4188" s="199"/>
    </row>
    <row r="4189" s="197" customFormat="true" ht="15.8" spans="1:6">
      <c r="A4189" s="199"/>
      <c r="B4189" s="216"/>
      <c r="C4189" s="199"/>
      <c r="D4189" s="199"/>
      <c r="E4189" s="199"/>
      <c r="F4189" s="199"/>
    </row>
    <row r="4190" s="197" customFormat="true" ht="15.8" spans="1:6">
      <c r="A4190" s="199"/>
      <c r="B4190" s="216"/>
      <c r="C4190" s="199"/>
      <c r="D4190" s="199"/>
      <c r="E4190" s="199"/>
      <c r="F4190" s="199"/>
    </row>
    <row r="4191" s="197" customFormat="true" ht="15.8" spans="1:6">
      <c r="A4191" s="199"/>
      <c r="B4191" s="216"/>
      <c r="C4191" s="199"/>
      <c r="D4191" s="199"/>
      <c r="E4191" s="199"/>
      <c r="F4191" s="199"/>
    </row>
    <row r="4192" s="197" customFormat="true" ht="15.8" spans="1:6">
      <c r="A4192" s="199"/>
      <c r="B4192" s="216"/>
      <c r="C4192" s="199"/>
      <c r="D4192" s="199"/>
      <c r="E4192" s="199"/>
      <c r="F4192" s="199"/>
    </row>
    <row r="4193" s="197" customFormat="true" ht="15.8" spans="1:6">
      <c r="A4193" s="199"/>
      <c r="B4193" s="216"/>
      <c r="C4193" s="199"/>
      <c r="D4193" s="199"/>
      <c r="E4193" s="199"/>
      <c r="F4193" s="199"/>
    </row>
    <row r="4194" s="197" customFormat="true" ht="15.8" spans="1:6">
      <c r="A4194" s="199"/>
      <c r="B4194" s="216"/>
      <c r="C4194" s="199"/>
      <c r="D4194" s="199"/>
      <c r="E4194" s="199"/>
      <c r="F4194" s="199"/>
    </row>
    <row r="4195" s="197" customFormat="true" ht="15.8" spans="1:6">
      <c r="A4195" s="199"/>
      <c r="B4195" s="216"/>
      <c r="C4195" s="199"/>
      <c r="D4195" s="199"/>
      <c r="E4195" s="199"/>
      <c r="F4195" s="199"/>
    </row>
    <row r="4196" s="197" customFormat="true" ht="15.8" spans="1:6">
      <c r="A4196" s="199"/>
      <c r="B4196" s="216"/>
      <c r="C4196" s="199"/>
      <c r="D4196" s="199"/>
      <c r="E4196" s="199"/>
      <c r="F4196" s="199"/>
    </row>
    <row r="4197" s="197" customFormat="true" ht="15.8" spans="1:6">
      <c r="A4197" s="199"/>
      <c r="B4197" s="216"/>
      <c r="C4197" s="199"/>
      <c r="D4197" s="199"/>
      <c r="E4197" s="199"/>
      <c r="F4197" s="199"/>
    </row>
    <row r="4198" s="197" customFormat="true" ht="15.8" spans="1:6">
      <c r="A4198" s="199"/>
      <c r="B4198" s="216"/>
      <c r="C4198" s="199"/>
      <c r="D4198" s="199"/>
      <c r="E4198" s="199"/>
      <c r="F4198" s="199"/>
    </row>
    <row r="4199" s="197" customFormat="true" ht="15.8" spans="1:6">
      <c r="A4199" s="199"/>
      <c r="B4199" s="216"/>
      <c r="C4199" s="199"/>
      <c r="D4199" s="199"/>
      <c r="E4199" s="199"/>
      <c r="F4199" s="199"/>
    </row>
    <row r="4200" s="197" customFormat="true" ht="15.8" spans="1:6">
      <c r="A4200" s="199"/>
      <c r="B4200" s="216"/>
      <c r="C4200" s="199"/>
      <c r="D4200" s="199"/>
      <c r="E4200" s="199"/>
      <c r="F4200" s="199"/>
    </row>
    <row r="4201" s="197" customFormat="true" ht="15.8" spans="1:6">
      <c r="A4201" s="199"/>
      <c r="B4201" s="216"/>
      <c r="C4201" s="199"/>
      <c r="D4201" s="199"/>
      <c r="E4201" s="199"/>
      <c r="F4201" s="199"/>
    </row>
    <row r="4202" s="197" customFormat="true" ht="15.8" spans="1:6">
      <c r="A4202" s="199"/>
      <c r="B4202" s="216"/>
      <c r="C4202" s="199"/>
      <c r="D4202" s="199"/>
      <c r="E4202" s="199"/>
      <c r="F4202" s="199"/>
    </row>
    <row r="4203" s="197" customFormat="true" ht="15.8" spans="1:6">
      <c r="A4203" s="199"/>
      <c r="B4203" s="216"/>
      <c r="C4203" s="199"/>
      <c r="D4203" s="199"/>
      <c r="E4203" s="199"/>
      <c r="F4203" s="199"/>
    </row>
    <row r="4204" s="197" customFormat="true" ht="15.8" spans="1:6">
      <c r="A4204" s="199"/>
      <c r="B4204" s="216"/>
      <c r="C4204" s="199"/>
      <c r="D4204" s="199"/>
      <c r="E4204" s="199"/>
      <c r="F4204" s="199"/>
    </row>
    <row r="4205" s="197" customFormat="true" ht="15.8" spans="1:6">
      <c r="A4205" s="199"/>
      <c r="B4205" s="216"/>
      <c r="C4205" s="199"/>
      <c r="D4205" s="199"/>
      <c r="E4205" s="199"/>
      <c r="F4205" s="199"/>
    </row>
    <row r="4206" s="197" customFormat="true" ht="15.8" spans="1:6">
      <c r="A4206" s="199"/>
      <c r="B4206" s="216"/>
      <c r="C4206" s="199"/>
      <c r="D4206" s="199"/>
      <c r="E4206" s="199"/>
      <c r="F4206" s="199"/>
    </row>
    <row r="4207" s="197" customFormat="true" ht="15.8" spans="1:6">
      <c r="A4207" s="199"/>
      <c r="B4207" s="216"/>
      <c r="C4207" s="199"/>
      <c r="D4207" s="199"/>
      <c r="E4207" s="199"/>
      <c r="F4207" s="199"/>
    </row>
    <row r="4208" s="197" customFormat="true" ht="15.8" spans="1:6">
      <c r="A4208" s="199"/>
      <c r="B4208" s="216"/>
      <c r="C4208" s="199"/>
      <c r="D4208" s="199"/>
      <c r="E4208" s="199"/>
      <c r="F4208" s="199"/>
    </row>
    <row r="4209" s="197" customFormat="true" ht="15.8" spans="1:6">
      <c r="A4209" s="199"/>
      <c r="B4209" s="216"/>
      <c r="C4209" s="199"/>
      <c r="D4209" s="199"/>
      <c r="E4209" s="199"/>
      <c r="F4209" s="199"/>
    </row>
    <row r="4210" s="197" customFormat="true" ht="15.8" spans="1:6">
      <c r="A4210" s="199"/>
      <c r="B4210" s="216"/>
      <c r="C4210" s="199"/>
      <c r="D4210" s="199"/>
      <c r="E4210" s="199"/>
      <c r="F4210" s="199"/>
    </row>
    <row r="4211" s="197" customFormat="true" ht="15.8" spans="1:6">
      <c r="A4211" s="199"/>
      <c r="B4211" s="216"/>
      <c r="C4211" s="199"/>
      <c r="D4211" s="199"/>
      <c r="E4211" s="199"/>
      <c r="F4211" s="199"/>
    </row>
    <row r="4212" s="197" customFormat="true" ht="15.8" spans="1:6">
      <c r="A4212" s="199"/>
      <c r="B4212" s="216"/>
      <c r="C4212" s="199"/>
      <c r="D4212" s="199"/>
      <c r="E4212" s="199"/>
      <c r="F4212" s="199"/>
    </row>
    <row r="4213" s="197" customFormat="true" ht="15.8" spans="1:6">
      <c r="A4213" s="199"/>
      <c r="B4213" s="216"/>
      <c r="C4213" s="199"/>
      <c r="D4213" s="199"/>
      <c r="E4213" s="199"/>
      <c r="F4213" s="199"/>
    </row>
    <row r="4214" s="197" customFormat="true" ht="15.8" spans="1:6">
      <c r="A4214" s="199"/>
      <c r="B4214" s="216"/>
      <c r="C4214" s="199"/>
      <c r="D4214" s="199"/>
      <c r="E4214" s="199"/>
      <c r="F4214" s="199"/>
    </row>
    <row r="4215" s="197" customFormat="true" ht="15.8" spans="1:6">
      <c r="A4215" s="199"/>
      <c r="B4215" s="216"/>
      <c r="C4215" s="199"/>
      <c r="D4215" s="199"/>
      <c r="E4215" s="199"/>
      <c r="F4215" s="199"/>
    </row>
    <row r="4216" s="197" customFormat="true" ht="15.8" spans="1:6">
      <c r="A4216" s="199"/>
      <c r="B4216" s="216"/>
      <c r="C4216" s="199"/>
      <c r="D4216" s="199"/>
      <c r="E4216" s="199"/>
      <c r="F4216" s="199"/>
    </row>
    <row r="4217" s="197" customFormat="true" ht="15.8" spans="1:6">
      <c r="A4217" s="199"/>
      <c r="B4217" s="216"/>
      <c r="C4217" s="199"/>
      <c r="D4217" s="199"/>
      <c r="E4217" s="199"/>
      <c r="F4217" s="199"/>
    </row>
    <row r="4218" s="197" customFormat="true" ht="15.8" spans="1:6">
      <c r="A4218" s="199"/>
      <c r="B4218" s="216"/>
      <c r="C4218" s="199"/>
      <c r="D4218" s="199"/>
      <c r="E4218" s="199"/>
      <c r="F4218" s="199"/>
    </row>
    <row r="4219" s="197" customFormat="true" ht="15.8" spans="1:6">
      <c r="A4219" s="199"/>
      <c r="B4219" s="216"/>
      <c r="C4219" s="199"/>
      <c r="D4219" s="199"/>
      <c r="E4219" s="199"/>
      <c r="F4219" s="199"/>
    </row>
    <row r="4220" s="197" customFormat="true" ht="15.8" spans="1:6">
      <c r="A4220" s="199"/>
      <c r="B4220" s="216"/>
      <c r="C4220" s="199"/>
      <c r="D4220" s="199"/>
      <c r="E4220" s="199"/>
      <c r="F4220" s="199"/>
    </row>
    <row r="4221" s="197" customFormat="true" ht="15.8" spans="1:6">
      <c r="A4221" s="199"/>
      <c r="B4221" s="216"/>
      <c r="C4221" s="199"/>
      <c r="D4221" s="199"/>
      <c r="E4221" s="199"/>
      <c r="F4221" s="199"/>
    </row>
    <row r="4222" s="197" customFormat="true" ht="15.8" spans="1:6">
      <c r="A4222" s="199"/>
      <c r="B4222" s="216"/>
      <c r="C4222" s="199"/>
      <c r="D4222" s="199"/>
      <c r="E4222" s="199"/>
      <c r="F4222" s="199"/>
    </row>
    <row r="4223" s="197" customFormat="true" ht="15.8" spans="1:6">
      <c r="A4223" s="199"/>
      <c r="B4223" s="216"/>
      <c r="C4223" s="199"/>
      <c r="D4223" s="199"/>
      <c r="E4223" s="199"/>
      <c r="F4223" s="199"/>
    </row>
    <row r="4224" s="197" customFormat="true" ht="15.8" spans="1:6">
      <c r="A4224" s="199"/>
      <c r="B4224" s="216"/>
      <c r="C4224" s="199"/>
      <c r="D4224" s="199"/>
      <c r="E4224" s="199"/>
      <c r="F4224" s="199"/>
    </row>
    <row r="4225" s="197" customFormat="true" ht="15.8" spans="1:6">
      <c r="A4225" s="199"/>
      <c r="B4225" s="216"/>
      <c r="C4225" s="199"/>
      <c r="D4225" s="199"/>
      <c r="E4225" s="199"/>
      <c r="F4225" s="199"/>
    </row>
    <row r="4226" s="197" customFormat="true" ht="15.8" spans="1:6">
      <c r="A4226" s="199"/>
      <c r="B4226" s="216"/>
      <c r="C4226" s="199"/>
      <c r="D4226" s="199"/>
      <c r="E4226" s="199"/>
      <c r="F4226" s="199"/>
    </row>
    <row r="4227" s="197" customFormat="true" ht="15.8" spans="1:6">
      <c r="A4227" s="199"/>
      <c r="B4227" s="216"/>
      <c r="C4227" s="199"/>
      <c r="D4227" s="199"/>
      <c r="E4227" s="199"/>
      <c r="F4227" s="199"/>
    </row>
    <row r="4228" s="197" customFormat="true" ht="15.8" spans="1:6">
      <c r="A4228" s="199"/>
      <c r="B4228" s="216"/>
      <c r="C4228" s="199"/>
      <c r="D4228" s="199"/>
      <c r="E4228" s="199"/>
      <c r="F4228" s="199"/>
    </row>
    <row r="4229" s="197" customFormat="true" ht="15.8" spans="1:6">
      <c r="A4229" s="199"/>
      <c r="B4229" s="216"/>
      <c r="C4229" s="199"/>
      <c r="D4229" s="199"/>
      <c r="E4229" s="199"/>
      <c r="F4229" s="199"/>
    </row>
    <row r="4230" s="197" customFormat="true" ht="15.8" spans="1:6">
      <c r="A4230" s="199"/>
      <c r="B4230" s="216"/>
      <c r="C4230" s="199"/>
      <c r="D4230" s="199"/>
      <c r="E4230" s="199"/>
      <c r="F4230" s="199"/>
    </row>
    <row r="4231" s="197" customFormat="true" ht="15.8" spans="1:6">
      <c r="A4231" s="199"/>
      <c r="B4231" s="216"/>
      <c r="C4231" s="199"/>
      <c r="D4231" s="199"/>
      <c r="E4231" s="199"/>
      <c r="F4231" s="199"/>
    </row>
    <row r="4232" s="197" customFormat="true" ht="15.8" spans="1:6">
      <c r="A4232" s="199"/>
      <c r="B4232" s="216"/>
      <c r="C4232" s="199"/>
      <c r="D4232" s="199"/>
      <c r="E4232" s="199"/>
      <c r="F4232" s="199"/>
    </row>
    <row r="4233" s="197" customFormat="true" ht="15.8" spans="1:6">
      <c r="A4233" s="199"/>
      <c r="B4233" s="216"/>
      <c r="C4233" s="199"/>
      <c r="D4233" s="199"/>
      <c r="E4233" s="199"/>
      <c r="F4233" s="199"/>
    </row>
    <row r="4234" s="197" customFormat="true" ht="15.8" spans="1:6">
      <c r="A4234" s="199"/>
      <c r="B4234" s="216"/>
      <c r="C4234" s="199"/>
      <c r="D4234" s="199"/>
      <c r="E4234" s="199"/>
      <c r="F4234" s="199"/>
    </row>
    <row r="4235" s="197" customFormat="true" ht="15.8" spans="1:6">
      <c r="A4235" s="199"/>
      <c r="B4235" s="216"/>
      <c r="C4235" s="199"/>
      <c r="D4235" s="199"/>
      <c r="E4235" s="199"/>
      <c r="F4235" s="199"/>
    </row>
    <row r="4236" s="197" customFormat="true" ht="15.8" spans="1:6">
      <c r="A4236" s="199"/>
      <c r="B4236" s="216"/>
      <c r="C4236" s="199"/>
      <c r="D4236" s="199"/>
      <c r="E4236" s="199"/>
      <c r="F4236" s="199"/>
    </row>
    <row r="4237" s="197" customFormat="true" ht="15.8" spans="1:6">
      <c r="A4237" s="199"/>
      <c r="B4237" s="216"/>
      <c r="C4237" s="199"/>
      <c r="D4237" s="199"/>
      <c r="E4237" s="199"/>
      <c r="F4237" s="199"/>
    </row>
    <row r="4238" s="197" customFormat="true" ht="15.8" spans="1:6">
      <c r="A4238" s="199"/>
      <c r="B4238" s="216"/>
      <c r="C4238" s="199"/>
      <c r="D4238" s="199"/>
      <c r="E4238" s="199"/>
      <c r="F4238" s="199"/>
    </row>
    <row r="4239" s="197" customFormat="true" ht="15.8" spans="1:6">
      <c r="A4239" s="199"/>
      <c r="B4239" s="216"/>
      <c r="C4239" s="199"/>
      <c r="D4239" s="199"/>
      <c r="E4239" s="199"/>
      <c r="F4239" s="199"/>
    </row>
    <row r="4240" s="197" customFormat="true" ht="15.8" spans="1:6">
      <c r="A4240" s="199"/>
      <c r="B4240" s="216"/>
      <c r="C4240" s="199"/>
      <c r="D4240" s="199"/>
      <c r="E4240" s="199"/>
      <c r="F4240" s="199"/>
    </row>
    <row r="4241" s="197" customFormat="true" ht="15.8" spans="1:6">
      <c r="A4241" s="199"/>
      <c r="B4241" s="216"/>
      <c r="C4241" s="199"/>
      <c r="D4241" s="199"/>
      <c r="E4241" s="199"/>
      <c r="F4241" s="199"/>
    </row>
    <row r="4242" s="197" customFormat="true" ht="15.8" spans="1:6">
      <c r="A4242" s="199"/>
      <c r="B4242" s="216"/>
      <c r="C4242" s="199"/>
      <c r="D4242" s="199"/>
      <c r="E4242" s="199"/>
      <c r="F4242" s="199"/>
    </row>
    <row r="4243" s="197" customFormat="true" ht="15.8" spans="1:6">
      <c r="A4243" s="199"/>
      <c r="B4243" s="216"/>
      <c r="C4243" s="199"/>
      <c r="D4243" s="199"/>
      <c r="E4243" s="199"/>
      <c r="F4243" s="199"/>
    </row>
    <row r="4244" s="197" customFormat="true" ht="15.8" spans="1:6">
      <c r="A4244" s="199"/>
      <c r="B4244" s="216"/>
      <c r="C4244" s="199"/>
      <c r="D4244" s="199"/>
      <c r="E4244" s="199"/>
      <c r="F4244" s="199"/>
    </row>
    <row r="4245" s="197" customFormat="true" ht="15.8" spans="1:6">
      <c r="A4245" s="199"/>
      <c r="B4245" s="216"/>
      <c r="C4245" s="199"/>
      <c r="D4245" s="199"/>
      <c r="E4245" s="199"/>
      <c r="F4245" s="199"/>
    </row>
    <row r="4246" s="197" customFormat="true" ht="15.8" spans="1:6">
      <c r="A4246" s="199"/>
      <c r="B4246" s="216"/>
      <c r="C4246" s="199"/>
      <c r="D4246" s="199"/>
      <c r="E4246" s="199"/>
      <c r="F4246" s="199"/>
    </row>
    <row r="4247" s="197" customFormat="true" ht="15.8" spans="1:6">
      <c r="A4247" s="199"/>
      <c r="B4247" s="216"/>
      <c r="C4247" s="199"/>
      <c r="D4247" s="199"/>
      <c r="E4247" s="199"/>
      <c r="F4247" s="199"/>
    </row>
    <row r="4248" s="197" customFormat="true" ht="15.8" spans="1:6">
      <c r="A4248" s="199"/>
      <c r="B4248" s="216"/>
      <c r="C4248" s="199"/>
      <c r="D4248" s="199"/>
      <c r="E4248" s="199"/>
      <c r="F4248" s="199"/>
    </row>
    <row r="4249" s="197" customFormat="true" ht="15.8" spans="1:6">
      <c r="A4249" s="199"/>
      <c r="B4249" s="216"/>
      <c r="C4249" s="199"/>
      <c r="D4249" s="199"/>
      <c r="E4249" s="199"/>
      <c r="F4249" s="199"/>
    </row>
    <row r="4250" s="197" customFormat="true" ht="15.8" spans="1:6">
      <c r="A4250" s="199"/>
      <c r="B4250" s="216"/>
      <c r="C4250" s="199"/>
      <c r="D4250" s="199"/>
      <c r="E4250" s="199"/>
      <c r="F4250" s="199"/>
    </row>
    <row r="4251" s="197" customFormat="true" ht="15.8" spans="1:6">
      <c r="A4251" s="199"/>
      <c r="B4251" s="216"/>
      <c r="C4251" s="199"/>
      <c r="D4251" s="199"/>
      <c r="E4251" s="199"/>
      <c r="F4251" s="199"/>
    </row>
    <row r="4252" s="197" customFormat="true" ht="15.8" spans="1:6">
      <c r="A4252" s="199"/>
      <c r="B4252" s="216"/>
      <c r="C4252" s="199"/>
      <c r="D4252" s="199"/>
      <c r="E4252" s="199"/>
      <c r="F4252" s="199"/>
    </row>
    <row r="4253" s="197" customFormat="true" ht="15.8" spans="1:6">
      <c r="A4253" s="199"/>
      <c r="B4253" s="216"/>
      <c r="C4253" s="199"/>
      <c r="D4253" s="199"/>
      <c r="E4253" s="199"/>
      <c r="F4253" s="199"/>
    </row>
    <row r="4254" s="197" customFormat="true" ht="15.8" spans="1:6">
      <c r="A4254" s="199"/>
      <c r="B4254" s="216"/>
      <c r="C4254" s="199"/>
      <c r="D4254" s="199"/>
      <c r="E4254" s="199"/>
      <c r="F4254" s="199"/>
    </row>
    <row r="4255" s="197" customFormat="true" ht="15.8" spans="1:6">
      <c r="A4255" s="199"/>
      <c r="B4255" s="216"/>
      <c r="C4255" s="199"/>
      <c r="D4255" s="199"/>
      <c r="E4255" s="199"/>
      <c r="F4255" s="199"/>
    </row>
    <row r="4256" s="197" customFormat="true" ht="15.8" spans="1:6">
      <c r="A4256" s="199"/>
      <c r="B4256" s="216"/>
      <c r="C4256" s="199"/>
      <c r="D4256" s="199"/>
      <c r="E4256" s="199"/>
      <c r="F4256" s="199"/>
    </row>
    <row r="4257" s="197" customFormat="true" ht="15.8" spans="1:6">
      <c r="A4257" s="199"/>
      <c r="B4257" s="216"/>
      <c r="C4257" s="199"/>
      <c r="D4257" s="199"/>
      <c r="E4257" s="199"/>
      <c r="F4257" s="199"/>
    </row>
    <row r="4258" s="197" customFormat="true" ht="15.8" spans="1:6">
      <c r="A4258" s="199"/>
      <c r="B4258" s="216"/>
      <c r="C4258" s="199"/>
      <c r="D4258" s="199"/>
      <c r="E4258" s="199"/>
      <c r="F4258" s="199"/>
    </row>
    <row r="4259" s="197" customFormat="true" ht="15.8" spans="1:6">
      <c r="A4259" s="199"/>
      <c r="B4259" s="216"/>
      <c r="C4259" s="199"/>
      <c r="D4259" s="199"/>
      <c r="E4259" s="199"/>
      <c r="F4259" s="199"/>
    </row>
    <row r="4260" s="197" customFormat="true" ht="15.8" spans="1:6">
      <c r="A4260" s="199"/>
      <c r="B4260" s="216"/>
      <c r="C4260" s="199"/>
      <c r="D4260" s="199"/>
      <c r="E4260" s="199"/>
      <c r="F4260" s="199"/>
    </row>
    <row r="4261" s="197" customFormat="true" ht="15.8" spans="1:6">
      <c r="A4261" s="199"/>
      <c r="B4261" s="216"/>
      <c r="C4261" s="199"/>
      <c r="D4261" s="199"/>
      <c r="E4261" s="199"/>
      <c r="F4261" s="199"/>
    </row>
    <row r="4262" s="197" customFormat="true" ht="15.8" spans="1:6">
      <c r="A4262" s="199"/>
      <c r="B4262" s="216"/>
      <c r="C4262" s="199"/>
      <c r="D4262" s="199"/>
      <c r="E4262" s="199"/>
      <c r="F4262" s="199"/>
    </row>
    <row r="4263" s="197" customFormat="true" ht="15.8" spans="1:6">
      <c r="A4263" s="199"/>
      <c r="B4263" s="216"/>
      <c r="C4263" s="199"/>
      <c r="D4263" s="199"/>
      <c r="E4263" s="199"/>
      <c r="F4263" s="199"/>
    </row>
    <row r="4264" s="197" customFormat="true" ht="15.8" spans="1:6">
      <c r="A4264" s="199"/>
      <c r="B4264" s="216"/>
      <c r="C4264" s="199"/>
      <c r="D4264" s="199"/>
      <c r="E4264" s="199"/>
      <c r="F4264" s="199"/>
    </row>
    <row r="4265" s="197" customFormat="true" ht="15.8" spans="1:6">
      <c r="A4265" s="199"/>
      <c r="B4265" s="216"/>
      <c r="C4265" s="199"/>
      <c r="D4265" s="199"/>
      <c r="E4265" s="199"/>
      <c r="F4265" s="199"/>
    </row>
    <row r="4266" s="197" customFormat="true" ht="15.8" spans="1:6">
      <c r="A4266" s="199"/>
      <c r="B4266" s="216"/>
      <c r="C4266" s="199"/>
      <c r="D4266" s="199"/>
      <c r="E4266" s="199"/>
      <c r="F4266" s="199"/>
    </row>
    <row r="4267" s="197" customFormat="true" ht="15.8" spans="1:6">
      <c r="A4267" s="199"/>
      <c r="B4267" s="216"/>
      <c r="C4267" s="199"/>
      <c r="D4267" s="199"/>
      <c r="E4267" s="199"/>
      <c r="F4267" s="199"/>
    </row>
    <row r="4268" s="197" customFormat="true" ht="15.8" spans="1:6">
      <c r="A4268" s="199"/>
      <c r="B4268" s="216"/>
      <c r="C4268" s="199"/>
      <c r="D4268" s="199"/>
      <c r="E4268" s="199"/>
      <c r="F4268" s="199"/>
    </row>
    <row r="4269" s="197" customFormat="true" ht="15.8" spans="1:6">
      <c r="A4269" s="199"/>
      <c r="B4269" s="216"/>
      <c r="C4269" s="199"/>
      <c r="D4269" s="199"/>
      <c r="E4269" s="199"/>
      <c r="F4269" s="199"/>
    </row>
    <row r="4270" s="197" customFormat="true" ht="15.8" spans="1:6">
      <c r="A4270" s="199"/>
      <c r="B4270" s="216"/>
      <c r="C4270" s="199"/>
      <c r="D4270" s="199"/>
      <c r="E4270" s="199"/>
      <c r="F4270" s="199"/>
    </row>
    <row r="4271" s="197" customFormat="true" ht="15.8" spans="1:6">
      <c r="A4271" s="199"/>
      <c r="B4271" s="216"/>
      <c r="C4271" s="199"/>
      <c r="D4271" s="199"/>
      <c r="E4271" s="199"/>
      <c r="F4271" s="199"/>
    </row>
    <row r="4272" s="197" customFormat="true" ht="15.8" spans="1:6">
      <c r="A4272" s="199"/>
      <c r="B4272" s="216"/>
      <c r="C4272" s="199"/>
      <c r="D4272" s="199"/>
      <c r="E4272" s="199"/>
      <c r="F4272" s="199"/>
    </row>
    <row r="4273" s="197" customFormat="true" ht="15.8" spans="1:6">
      <c r="A4273" s="199"/>
      <c r="B4273" s="216"/>
      <c r="C4273" s="199"/>
      <c r="D4273" s="199"/>
      <c r="E4273" s="199"/>
      <c r="F4273" s="199"/>
    </row>
    <row r="4274" s="197" customFormat="true" ht="15.8" spans="1:6">
      <c r="A4274" s="199"/>
      <c r="B4274" s="216"/>
      <c r="C4274" s="199"/>
      <c r="D4274" s="199"/>
      <c r="E4274" s="199"/>
      <c r="F4274" s="199"/>
    </row>
    <row r="4275" s="197" customFormat="true" ht="15.8" spans="1:6">
      <c r="A4275" s="199"/>
      <c r="B4275" s="216"/>
      <c r="C4275" s="199"/>
      <c r="D4275" s="199"/>
      <c r="E4275" s="199"/>
      <c r="F4275" s="199"/>
    </row>
    <row r="4276" s="197" customFormat="true" ht="15.8" spans="1:6">
      <c r="A4276" s="199"/>
      <c r="B4276" s="216"/>
      <c r="C4276" s="199"/>
      <c r="D4276" s="199"/>
      <c r="E4276" s="199"/>
      <c r="F4276" s="199"/>
    </row>
    <row r="4277" s="197" customFormat="true" ht="15.8" spans="1:6">
      <c r="A4277" s="199"/>
      <c r="B4277" s="216"/>
      <c r="C4277" s="199"/>
      <c r="D4277" s="199"/>
      <c r="E4277" s="199"/>
      <c r="F4277" s="199"/>
    </row>
    <row r="4278" s="197" customFormat="true" ht="15.8" spans="1:6">
      <c r="A4278" s="199"/>
      <c r="B4278" s="216"/>
      <c r="C4278" s="199"/>
      <c r="D4278" s="199"/>
      <c r="E4278" s="199"/>
      <c r="F4278" s="199"/>
    </row>
    <row r="4279" s="197" customFormat="true" ht="15.8" spans="1:6">
      <c r="A4279" s="199"/>
      <c r="B4279" s="216"/>
      <c r="C4279" s="199"/>
      <c r="D4279" s="199"/>
      <c r="E4279" s="199"/>
      <c r="F4279" s="199"/>
    </row>
    <row r="4280" s="197" customFormat="true" ht="15.8" spans="1:6">
      <c r="A4280" s="199"/>
      <c r="B4280" s="216"/>
      <c r="C4280" s="199"/>
      <c r="D4280" s="199"/>
      <c r="E4280" s="199"/>
      <c r="F4280" s="199"/>
    </row>
    <row r="4281" s="197" customFormat="true" ht="15.8" spans="1:6">
      <c r="A4281" s="199"/>
      <c r="B4281" s="216"/>
      <c r="C4281" s="199"/>
      <c r="D4281" s="199"/>
      <c r="E4281" s="199"/>
      <c r="F4281" s="199"/>
    </row>
    <row r="4282" s="197" customFormat="true" ht="15.8" spans="1:6">
      <c r="A4282" s="199"/>
      <c r="B4282" s="216"/>
      <c r="C4282" s="199"/>
      <c r="D4282" s="199"/>
      <c r="E4282" s="199"/>
      <c r="F4282" s="199"/>
    </row>
    <row r="4283" s="197" customFormat="true" ht="15.8" spans="1:6">
      <c r="A4283" s="199"/>
      <c r="B4283" s="216"/>
      <c r="C4283" s="199"/>
      <c r="D4283" s="199"/>
      <c r="E4283" s="199"/>
      <c r="F4283" s="199"/>
    </row>
    <row r="4284" s="197" customFormat="true" ht="15.8" spans="1:6">
      <c r="A4284" s="199"/>
      <c r="B4284" s="216"/>
      <c r="C4284" s="199"/>
      <c r="D4284" s="199"/>
      <c r="E4284" s="199"/>
      <c r="F4284" s="199"/>
    </row>
    <row r="4285" s="197" customFormat="true" ht="15.8" spans="1:6">
      <c r="A4285" s="199"/>
      <c r="B4285" s="216"/>
      <c r="C4285" s="199"/>
      <c r="D4285" s="199"/>
      <c r="E4285" s="199"/>
      <c r="F4285" s="199"/>
    </row>
    <row r="4286" s="197" customFormat="true" ht="15.8" spans="1:6">
      <c r="A4286" s="199"/>
      <c r="B4286" s="216"/>
      <c r="C4286" s="199"/>
      <c r="D4286" s="199"/>
      <c r="E4286" s="199"/>
      <c r="F4286" s="199"/>
    </row>
    <row r="4287" s="197" customFormat="true" ht="15.8" spans="1:6">
      <c r="A4287" s="199"/>
      <c r="B4287" s="216"/>
      <c r="C4287" s="199"/>
      <c r="D4287" s="199"/>
      <c r="E4287" s="199"/>
      <c r="F4287" s="199"/>
    </row>
    <row r="4288" s="197" customFormat="true" ht="15.8" spans="1:6">
      <c r="A4288" s="199"/>
      <c r="B4288" s="216"/>
      <c r="C4288" s="199"/>
      <c r="D4288" s="199"/>
      <c r="E4288" s="199"/>
      <c r="F4288" s="199"/>
    </row>
    <row r="4289" s="197" customFormat="true" ht="15.8" spans="1:6">
      <c r="A4289" s="199"/>
      <c r="B4289" s="216"/>
      <c r="C4289" s="199"/>
      <c r="D4289" s="199"/>
      <c r="E4289" s="199"/>
      <c r="F4289" s="199"/>
    </row>
    <row r="4290" s="197" customFormat="true" ht="15.8" spans="1:6">
      <c r="A4290" s="199"/>
      <c r="B4290" s="216"/>
      <c r="C4290" s="199"/>
      <c r="D4290" s="199"/>
      <c r="E4290" s="199"/>
      <c r="F4290" s="199"/>
    </row>
    <row r="4291" s="197" customFormat="true" ht="15.8" spans="1:6">
      <c r="A4291" s="199"/>
      <c r="B4291" s="216"/>
      <c r="C4291" s="199"/>
      <c r="D4291" s="199"/>
      <c r="E4291" s="199"/>
      <c r="F4291" s="199"/>
    </row>
    <row r="4292" s="197" customFormat="true" ht="15.8" spans="1:6">
      <c r="A4292" s="199"/>
      <c r="B4292" s="216"/>
      <c r="C4292" s="199"/>
      <c r="D4292" s="199"/>
      <c r="E4292" s="199"/>
      <c r="F4292" s="199"/>
    </row>
    <row r="4293" s="197" customFormat="true" ht="15.8" spans="1:6">
      <c r="A4293" s="199"/>
      <c r="B4293" s="216"/>
      <c r="C4293" s="199"/>
      <c r="D4293" s="199"/>
      <c r="E4293" s="199"/>
      <c r="F4293" s="199"/>
    </row>
    <row r="4294" s="197" customFormat="true" ht="15.8" spans="1:6">
      <c r="A4294" s="199"/>
      <c r="B4294" s="216"/>
      <c r="C4294" s="199"/>
      <c r="D4294" s="199"/>
      <c r="E4294" s="199"/>
      <c r="F4294" s="199"/>
    </row>
    <row r="4295" s="197" customFormat="true" ht="15.8" spans="1:6">
      <c r="A4295" s="199"/>
      <c r="B4295" s="216"/>
      <c r="C4295" s="199"/>
      <c r="D4295" s="199"/>
      <c r="E4295" s="199"/>
      <c r="F4295" s="199"/>
    </row>
    <row r="4296" s="197" customFormat="true" ht="15.8" spans="1:6">
      <c r="A4296" s="199"/>
      <c r="B4296" s="216"/>
      <c r="C4296" s="199"/>
      <c r="D4296" s="199"/>
      <c r="E4296" s="199"/>
      <c r="F4296" s="199"/>
    </row>
    <row r="4297" s="197" customFormat="true" ht="15.8" spans="1:6">
      <c r="A4297" s="199"/>
      <c r="B4297" s="216"/>
      <c r="C4297" s="199"/>
      <c r="D4297" s="199"/>
      <c r="E4297" s="199"/>
      <c r="F4297" s="199"/>
    </row>
    <row r="4298" s="197" customFormat="true" ht="15.8" spans="1:6">
      <c r="A4298" s="199"/>
      <c r="B4298" s="216"/>
      <c r="C4298" s="199"/>
      <c r="D4298" s="199"/>
      <c r="E4298" s="199"/>
      <c r="F4298" s="199"/>
    </row>
    <row r="4299" s="197" customFormat="true" ht="15.8" spans="1:6">
      <c r="A4299" s="199"/>
      <c r="B4299" s="216"/>
      <c r="C4299" s="199"/>
      <c r="D4299" s="199"/>
      <c r="E4299" s="199"/>
      <c r="F4299" s="199"/>
    </row>
    <row r="4300" s="197" customFormat="true" ht="15.8" spans="1:6">
      <c r="A4300" s="199"/>
      <c r="B4300" s="216"/>
      <c r="C4300" s="199"/>
      <c r="D4300" s="199"/>
      <c r="E4300" s="199"/>
      <c r="F4300" s="199"/>
    </row>
    <row r="4301" s="197" customFormat="true" ht="15.8" spans="1:6">
      <c r="A4301" s="199"/>
      <c r="B4301" s="216"/>
      <c r="C4301" s="199"/>
      <c r="D4301" s="199"/>
      <c r="E4301" s="199"/>
      <c r="F4301" s="199"/>
    </row>
    <row r="4302" s="197" customFormat="true" ht="15.8" spans="1:6">
      <c r="A4302" s="199"/>
      <c r="B4302" s="216"/>
      <c r="C4302" s="199"/>
      <c r="D4302" s="199"/>
      <c r="E4302" s="199"/>
      <c r="F4302" s="199"/>
    </row>
    <row r="4303" s="197" customFormat="true" ht="15.8" spans="1:6">
      <c r="A4303" s="199"/>
      <c r="B4303" s="216"/>
      <c r="C4303" s="199"/>
      <c r="D4303" s="199"/>
      <c r="E4303" s="199"/>
      <c r="F4303" s="199"/>
    </row>
    <row r="4304" s="197" customFormat="true" ht="15.8" spans="1:6">
      <c r="A4304" s="199"/>
      <c r="B4304" s="216"/>
      <c r="C4304" s="199"/>
      <c r="D4304" s="199"/>
      <c r="E4304" s="199"/>
      <c r="F4304" s="199"/>
    </row>
    <row r="4305" s="197" customFormat="true" ht="15.8" spans="1:6">
      <c r="A4305" s="199"/>
      <c r="B4305" s="216"/>
      <c r="C4305" s="199"/>
      <c r="D4305" s="199"/>
      <c r="E4305" s="199"/>
      <c r="F4305" s="199"/>
    </row>
    <row r="4306" s="197" customFormat="true" ht="15.8" spans="1:6">
      <c r="A4306" s="199"/>
      <c r="B4306" s="216"/>
      <c r="C4306" s="199"/>
      <c r="D4306" s="199"/>
      <c r="E4306" s="199"/>
      <c r="F4306" s="199"/>
    </row>
    <row r="4307" s="197" customFormat="true" ht="15.8" spans="1:6">
      <c r="A4307" s="199"/>
      <c r="B4307" s="216"/>
      <c r="C4307" s="199"/>
      <c r="D4307" s="199"/>
      <c r="E4307" s="199"/>
      <c r="F4307" s="199"/>
    </row>
    <row r="4308" s="197" customFormat="true" ht="15.8" spans="1:6">
      <c r="A4308" s="199"/>
      <c r="B4308" s="216"/>
      <c r="C4308" s="199"/>
      <c r="D4308" s="199"/>
      <c r="E4308" s="199"/>
      <c r="F4308" s="199"/>
    </row>
    <row r="4309" s="197" customFormat="true" ht="15.8" spans="1:6">
      <c r="A4309" s="199"/>
      <c r="B4309" s="216"/>
      <c r="C4309" s="199"/>
      <c r="D4309" s="199"/>
      <c r="E4309" s="199"/>
      <c r="F4309" s="199"/>
    </row>
    <row r="4310" s="197" customFormat="true" ht="15.8" spans="1:6">
      <c r="A4310" s="199"/>
      <c r="B4310" s="216"/>
      <c r="C4310" s="199"/>
      <c r="D4310" s="199"/>
      <c r="E4310" s="199"/>
      <c r="F4310" s="199"/>
    </row>
    <row r="4311" s="197" customFormat="true" ht="15.8" spans="1:6">
      <c r="A4311" s="199"/>
      <c r="B4311" s="216"/>
      <c r="C4311" s="199"/>
      <c r="D4311" s="199"/>
      <c r="E4311" s="199"/>
      <c r="F4311" s="199"/>
    </row>
    <row r="4312" s="197" customFormat="true" ht="15.8" spans="1:6">
      <c r="A4312" s="199"/>
      <c r="B4312" s="216"/>
      <c r="C4312" s="199"/>
      <c r="D4312" s="199"/>
      <c r="E4312" s="199"/>
      <c r="F4312" s="199"/>
    </row>
    <row r="4313" s="197" customFormat="true" ht="15.8" spans="1:6">
      <c r="A4313" s="199"/>
      <c r="B4313" s="216"/>
      <c r="C4313" s="199"/>
      <c r="D4313" s="199"/>
      <c r="E4313" s="199"/>
      <c r="F4313" s="199"/>
    </row>
    <row r="4314" s="197" customFormat="true" ht="15.8" spans="1:6">
      <c r="A4314" s="199"/>
      <c r="B4314" s="216"/>
      <c r="C4314" s="199"/>
      <c r="D4314" s="199"/>
      <c r="E4314" s="199"/>
      <c r="F4314" s="199"/>
    </row>
    <row r="4315" s="197" customFormat="true" ht="15.8" spans="1:6">
      <c r="A4315" s="199"/>
      <c r="B4315" s="216"/>
      <c r="C4315" s="199"/>
      <c r="D4315" s="199"/>
      <c r="E4315" s="199"/>
      <c r="F4315" s="199"/>
    </row>
    <row r="4316" s="197" customFormat="true" ht="15.8" spans="1:6">
      <c r="A4316" s="199"/>
      <c r="B4316" s="216"/>
      <c r="C4316" s="199"/>
      <c r="D4316" s="199"/>
      <c r="E4316" s="199"/>
      <c r="F4316" s="199"/>
    </row>
    <row r="4317" s="197" customFormat="true" ht="15.8" spans="1:6">
      <c r="A4317" s="199"/>
      <c r="B4317" s="216"/>
      <c r="C4317" s="199"/>
      <c r="D4317" s="199"/>
      <c r="E4317" s="199"/>
      <c r="F4317" s="199"/>
    </row>
    <row r="4318" s="197" customFormat="true" ht="15.8" spans="1:6">
      <c r="A4318" s="199"/>
      <c r="B4318" s="216"/>
      <c r="C4318" s="199"/>
      <c r="D4318" s="199"/>
      <c r="E4318" s="199"/>
      <c r="F4318" s="199"/>
    </row>
    <row r="4319" s="197" customFormat="true" ht="15.8" spans="1:6">
      <c r="A4319" s="199"/>
      <c r="B4319" s="216"/>
      <c r="C4319" s="199"/>
      <c r="D4319" s="199"/>
      <c r="E4319" s="199"/>
      <c r="F4319" s="199"/>
    </row>
    <row r="4320" s="197" customFormat="true" ht="15.8" spans="1:6">
      <c r="A4320" s="199"/>
      <c r="B4320" s="216"/>
      <c r="C4320" s="199"/>
      <c r="D4320" s="199"/>
      <c r="E4320" s="199"/>
      <c r="F4320" s="199"/>
    </row>
    <row r="4321" s="197" customFormat="true" ht="15.8" spans="1:6">
      <c r="A4321" s="199"/>
      <c r="B4321" s="216"/>
      <c r="C4321" s="199"/>
      <c r="D4321" s="199"/>
      <c r="E4321" s="199"/>
      <c r="F4321" s="199"/>
    </row>
    <row r="4322" s="197" customFormat="true" ht="15.8" spans="1:6">
      <c r="A4322" s="199"/>
      <c r="B4322" s="216"/>
      <c r="C4322" s="199"/>
      <c r="D4322" s="199"/>
      <c r="E4322" s="199"/>
      <c r="F4322" s="199"/>
    </row>
    <row r="4323" s="197" customFormat="true" ht="15.8" spans="1:6">
      <c r="A4323" s="199"/>
      <c r="B4323" s="216"/>
      <c r="C4323" s="199"/>
      <c r="D4323" s="199"/>
      <c r="E4323" s="199"/>
      <c r="F4323" s="199"/>
    </row>
    <row r="4324" s="197" customFormat="true" ht="15.8" spans="1:6">
      <c r="A4324" s="199"/>
      <c r="B4324" s="216"/>
      <c r="C4324" s="199"/>
      <c r="D4324" s="199"/>
      <c r="E4324" s="199"/>
      <c r="F4324" s="199"/>
    </row>
    <row r="4325" s="197" customFormat="true" ht="15.8" spans="1:6">
      <c r="A4325" s="199"/>
      <c r="B4325" s="216"/>
      <c r="C4325" s="199"/>
      <c r="D4325" s="199"/>
      <c r="E4325" s="199"/>
      <c r="F4325" s="199"/>
    </row>
    <row r="4326" s="197" customFormat="true" ht="15.8" spans="1:6">
      <c r="A4326" s="199"/>
      <c r="B4326" s="216"/>
      <c r="C4326" s="199"/>
      <c r="D4326" s="199"/>
      <c r="E4326" s="199"/>
      <c r="F4326" s="199"/>
    </row>
    <row r="4327" s="197" customFormat="true" ht="15.8" spans="1:6">
      <c r="A4327" s="199"/>
      <c r="B4327" s="216"/>
      <c r="C4327" s="199"/>
      <c r="D4327" s="199"/>
      <c r="E4327" s="199"/>
      <c r="F4327" s="199"/>
    </row>
    <row r="4328" s="197" customFormat="true" ht="15.8" spans="1:6">
      <c r="A4328" s="199"/>
      <c r="B4328" s="216"/>
      <c r="C4328" s="199"/>
      <c r="D4328" s="199"/>
      <c r="E4328" s="199"/>
      <c r="F4328" s="199"/>
    </row>
    <row r="4329" s="197" customFormat="true" ht="15.8" spans="1:6">
      <c r="A4329" s="199"/>
      <c r="B4329" s="216"/>
      <c r="C4329" s="199"/>
      <c r="D4329" s="199"/>
      <c r="E4329" s="199"/>
      <c r="F4329" s="199"/>
    </row>
    <row r="4330" s="197" customFormat="true" ht="15.8" spans="1:6">
      <c r="A4330" s="199"/>
      <c r="B4330" s="216"/>
      <c r="C4330" s="199"/>
      <c r="D4330" s="199"/>
      <c r="E4330" s="199"/>
      <c r="F4330" s="199"/>
    </row>
    <row r="4331" s="197" customFormat="true" ht="15.8" spans="1:6">
      <c r="A4331" s="199"/>
      <c r="B4331" s="216"/>
      <c r="C4331" s="199"/>
      <c r="D4331" s="199"/>
      <c r="E4331" s="199"/>
      <c r="F4331" s="199"/>
    </row>
    <row r="4332" s="197" customFormat="true" ht="15.8" spans="1:6">
      <c r="A4332" s="199"/>
      <c r="B4332" s="216"/>
      <c r="C4332" s="199"/>
      <c r="D4332" s="199"/>
      <c r="E4332" s="199"/>
      <c r="F4332" s="199"/>
    </row>
    <row r="4333" s="197" customFormat="true" ht="15.8" spans="1:6">
      <c r="A4333" s="199"/>
      <c r="B4333" s="216"/>
      <c r="C4333" s="199"/>
      <c r="D4333" s="199"/>
      <c r="E4333" s="199"/>
      <c r="F4333" s="199"/>
    </row>
    <row r="4334" s="197" customFormat="true" ht="15.8" spans="1:6">
      <c r="A4334" s="199"/>
      <c r="B4334" s="216"/>
      <c r="C4334" s="199"/>
      <c r="D4334" s="199"/>
      <c r="E4334" s="199"/>
      <c r="F4334" s="199"/>
    </row>
    <row r="4335" s="197" customFormat="true" ht="15.8" spans="1:6">
      <c r="A4335" s="199"/>
      <c r="B4335" s="216"/>
      <c r="C4335" s="199"/>
      <c r="D4335" s="199"/>
      <c r="E4335" s="199"/>
      <c r="F4335" s="199"/>
    </row>
    <row r="4336" s="197" customFormat="true" ht="15.8" spans="1:6">
      <c r="A4336" s="199"/>
      <c r="B4336" s="216"/>
      <c r="C4336" s="199"/>
      <c r="D4336" s="199"/>
      <c r="E4336" s="199"/>
      <c r="F4336" s="199"/>
    </row>
    <row r="4337" s="197" customFormat="true" ht="15.8" spans="1:6">
      <c r="A4337" s="199"/>
      <c r="B4337" s="216"/>
      <c r="C4337" s="199"/>
      <c r="D4337" s="199"/>
      <c r="E4337" s="199"/>
      <c r="F4337" s="199"/>
    </row>
    <row r="4338" s="197" customFormat="true" ht="15.8" spans="1:6">
      <c r="A4338" s="199"/>
      <c r="B4338" s="216"/>
      <c r="C4338" s="199"/>
      <c r="D4338" s="199"/>
      <c r="E4338" s="199"/>
      <c r="F4338" s="199"/>
    </row>
    <row r="4339" s="197" customFormat="true" ht="15.8" spans="1:6">
      <c r="A4339" s="199"/>
      <c r="B4339" s="216"/>
      <c r="C4339" s="199"/>
      <c r="D4339" s="199"/>
      <c r="E4339" s="199"/>
      <c r="F4339" s="199"/>
    </row>
    <row r="4340" s="197" customFormat="true" ht="15.8" spans="1:6">
      <c r="A4340" s="199"/>
      <c r="B4340" s="216"/>
      <c r="C4340" s="199"/>
      <c r="D4340" s="199"/>
      <c r="E4340" s="199"/>
      <c r="F4340" s="199"/>
    </row>
    <row r="4341" s="197" customFormat="true" ht="15.8" spans="1:6">
      <c r="A4341" s="199"/>
      <c r="B4341" s="216"/>
      <c r="C4341" s="199"/>
      <c r="D4341" s="199"/>
      <c r="E4341" s="199"/>
      <c r="F4341" s="199"/>
    </row>
    <row r="4342" s="197" customFormat="true" ht="15.8" spans="1:6">
      <c r="A4342" s="199"/>
      <c r="B4342" s="216"/>
      <c r="C4342" s="199"/>
      <c r="D4342" s="199"/>
      <c r="E4342" s="199"/>
      <c r="F4342" s="199"/>
    </row>
    <row r="4343" s="197" customFormat="true" ht="15.8" spans="1:6">
      <c r="A4343" s="199"/>
      <c r="B4343" s="216"/>
      <c r="C4343" s="199"/>
      <c r="D4343" s="199"/>
      <c r="E4343" s="199"/>
      <c r="F4343" s="199"/>
    </row>
    <row r="4344" s="197" customFormat="true" ht="15.8" spans="1:6">
      <c r="A4344" s="199"/>
      <c r="B4344" s="216"/>
      <c r="C4344" s="199"/>
      <c r="D4344" s="199"/>
      <c r="E4344" s="199"/>
      <c r="F4344" s="199"/>
    </row>
    <row r="4345" s="197" customFormat="true" ht="15.8" spans="1:6">
      <c r="A4345" s="199"/>
      <c r="B4345" s="216"/>
      <c r="C4345" s="199"/>
      <c r="D4345" s="199"/>
      <c r="E4345" s="199"/>
      <c r="F4345" s="199"/>
    </row>
    <row r="4346" s="197" customFormat="true" ht="15.8" spans="1:6">
      <c r="A4346" s="199"/>
      <c r="B4346" s="216"/>
      <c r="C4346" s="199"/>
      <c r="D4346" s="199"/>
      <c r="E4346" s="199"/>
      <c r="F4346" s="199"/>
    </row>
    <row r="4347" s="197" customFormat="true" ht="15.8" spans="1:6">
      <c r="A4347" s="199"/>
      <c r="B4347" s="216"/>
      <c r="C4347" s="199"/>
      <c r="D4347" s="199"/>
      <c r="E4347" s="199"/>
      <c r="F4347" s="199"/>
    </row>
    <row r="4348" s="197" customFormat="true" ht="15.8" spans="1:6">
      <c r="A4348" s="199"/>
      <c r="B4348" s="216"/>
      <c r="C4348" s="199"/>
      <c r="D4348" s="199"/>
      <c r="E4348" s="199"/>
      <c r="F4348" s="199"/>
    </row>
    <row r="4349" s="197" customFormat="true" ht="15.8" spans="1:6">
      <c r="A4349" s="199"/>
      <c r="B4349" s="216"/>
      <c r="C4349" s="199"/>
      <c r="D4349" s="199"/>
      <c r="E4349" s="199"/>
      <c r="F4349" s="199"/>
    </row>
    <row r="4350" s="197" customFormat="true" ht="15.8" spans="1:6">
      <c r="A4350" s="199"/>
      <c r="B4350" s="216"/>
      <c r="C4350" s="199"/>
      <c r="D4350" s="199"/>
      <c r="E4350" s="199"/>
      <c r="F4350" s="199"/>
    </row>
    <row r="4351" s="197" customFormat="true" ht="15.8" spans="1:6">
      <c r="A4351" s="199"/>
      <c r="B4351" s="216"/>
      <c r="C4351" s="199"/>
      <c r="D4351" s="199"/>
      <c r="E4351" s="199"/>
      <c r="F4351" s="199"/>
    </row>
    <row r="4352" s="197" customFormat="true" ht="15.8" spans="1:6">
      <c r="A4352" s="199"/>
      <c r="B4352" s="216"/>
      <c r="C4352" s="199"/>
      <c r="D4352" s="199"/>
      <c r="E4352" s="199"/>
      <c r="F4352" s="199"/>
    </row>
    <row r="4353" s="197" customFormat="true" ht="15.8" spans="1:6">
      <c r="A4353" s="199"/>
      <c r="B4353" s="216"/>
      <c r="C4353" s="199"/>
      <c r="D4353" s="199"/>
      <c r="E4353" s="199"/>
      <c r="F4353" s="199"/>
    </row>
    <row r="4354" s="197" customFormat="true" ht="15.8" spans="1:6">
      <c r="A4354" s="199"/>
      <c r="B4354" s="216"/>
      <c r="C4354" s="199"/>
      <c r="D4354" s="199"/>
      <c r="E4354" s="199"/>
      <c r="F4354" s="199"/>
    </row>
    <row r="4355" s="197" customFormat="true" ht="15.8" spans="1:6">
      <c r="A4355" s="199"/>
      <c r="B4355" s="216"/>
      <c r="C4355" s="199"/>
      <c r="D4355" s="199"/>
      <c r="E4355" s="199"/>
      <c r="F4355" s="199"/>
    </row>
    <row r="4356" s="197" customFormat="true" ht="15.8" spans="1:6">
      <c r="A4356" s="199"/>
      <c r="B4356" s="216"/>
      <c r="C4356" s="199"/>
      <c r="D4356" s="199"/>
      <c r="E4356" s="199"/>
      <c r="F4356" s="199"/>
    </row>
    <row r="4357" s="197" customFormat="true" ht="15.8" spans="1:6">
      <c r="A4357" s="199"/>
      <c r="B4357" s="216"/>
      <c r="C4357" s="199"/>
      <c r="D4357" s="199"/>
      <c r="E4357" s="199"/>
      <c r="F4357" s="199"/>
    </row>
    <row r="4358" s="197" customFormat="true" ht="15.8" spans="1:6">
      <c r="A4358" s="199"/>
      <c r="B4358" s="216"/>
      <c r="C4358" s="199"/>
      <c r="D4358" s="199"/>
      <c r="E4358" s="199"/>
      <c r="F4358" s="199"/>
    </row>
    <row r="4359" s="197" customFormat="true" ht="15.8" spans="1:6">
      <c r="A4359" s="199"/>
      <c r="B4359" s="216"/>
      <c r="C4359" s="199"/>
      <c r="D4359" s="199"/>
      <c r="E4359" s="199"/>
      <c r="F4359" s="199"/>
    </row>
    <row r="4360" s="197" customFormat="true" ht="15.8" spans="1:6">
      <c r="A4360" s="199"/>
      <c r="B4360" s="216"/>
      <c r="C4360" s="199"/>
      <c r="D4360" s="199"/>
      <c r="E4360" s="199"/>
      <c r="F4360" s="199"/>
    </row>
    <row r="4361" s="197" customFormat="true" ht="15.8" spans="1:6">
      <c r="A4361" s="199"/>
      <c r="B4361" s="216"/>
      <c r="C4361" s="199"/>
      <c r="D4361" s="199"/>
      <c r="E4361" s="199"/>
      <c r="F4361" s="199"/>
    </row>
    <row r="4362" s="197" customFormat="true" ht="15.8" spans="1:6">
      <c r="A4362" s="199"/>
      <c r="B4362" s="216"/>
      <c r="C4362" s="199"/>
      <c r="D4362" s="199"/>
      <c r="E4362" s="199"/>
      <c r="F4362" s="199"/>
    </row>
    <row r="4363" s="197" customFormat="true" ht="15.8" spans="1:6">
      <c r="A4363" s="199"/>
      <c r="B4363" s="216"/>
      <c r="C4363" s="199"/>
      <c r="D4363" s="199"/>
      <c r="E4363" s="199"/>
      <c r="F4363" s="199"/>
    </row>
    <row r="4364" s="197" customFormat="true" ht="15.8" spans="1:6">
      <c r="A4364" s="199"/>
      <c r="B4364" s="216"/>
      <c r="C4364" s="199"/>
      <c r="D4364" s="199"/>
      <c r="E4364" s="199"/>
      <c r="F4364" s="199"/>
    </row>
    <row r="4365" s="197" customFormat="true" ht="15.8" spans="1:6">
      <c r="A4365" s="199"/>
      <c r="B4365" s="216"/>
      <c r="C4365" s="199"/>
      <c r="D4365" s="199"/>
      <c r="E4365" s="199"/>
      <c r="F4365" s="199"/>
    </row>
    <row r="4366" s="197" customFormat="true" ht="15.8" spans="1:6">
      <c r="A4366" s="199"/>
      <c r="B4366" s="216"/>
      <c r="C4366" s="199"/>
      <c r="D4366" s="199"/>
      <c r="E4366" s="199"/>
      <c r="F4366" s="199"/>
    </row>
    <row r="4367" s="197" customFormat="true" ht="15.8" spans="1:6">
      <c r="A4367" s="199"/>
      <c r="B4367" s="216"/>
      <c r="C4367" s="199"/>
      <c r="D4367" s="199"/>
      <c r="E4367" s="199"/>
      <c r="F4367" s="199"/>
    </row>
    <row r="4368" s="197" customFormat="true" ht="15.8" spans="1:6">
      <c r="A4368" s="199"/>
      <c r="B4368" s="216"/>
      <c r="C4368" s="199"/>
      <c r="D4368" s="199"/>
      <c r="E4368" s="199"/>
      <c r="F4368" s="199"/>
    </row>
    <row r="4369" s="197" customFormat="true" ht="15.8" spans="1:6">
      <c r="A4369" s="199"/>
      <c r="B4369" s="216"/>
      <c r="C4369" s="199"/>
      <c r="D4369" s="199"/>
      <c r="E4369" s="199"/>
      <c r="F4369" s="199"/>
    </row>
    <row r="4370" s="197" customFormat="true" ht="15.8" spans="1:6">
      <c r="A4370" s="199"/>
      <c r="B4370" s="216"/>
      <c r="C4370" s="199"/>
      <c r="D4370" s="199"/>
      <c r="E4370" s="199"/>
      <c r="F4370" s="199"/>
    </row>
    <row r="4371" s="197" customFormat="true" ht="15.8" spans="1:6">
      <c r="A4371" s="199"/>
      <c r="B4371" s="216"/>
      <c r="C4371" s="199"/>
      <c r="D4371" s="199"/>
      <c r="E4371" s="199"/>
      <c r="F4371" s="199"/>
    </row>
    <row r="4372" s="197" customFormat="true" ht="15.8" spans="1:6">
      <c r="A4372" s="199"/>
      <c r="B4372" s="216"/>
      <c r="C4372" s="199"/>
      <c r="D4372" s="199"/>
      <c r="E4372" s="199"/>
      <c r="F4372" s="199"/>
    </row>
    <row r="4373" s="197" customFormat="true" ht="15.8" spans="1:6">
      <c r="A4373" s="199"/>
      <c r="B4373" s="216"/>
      <c r="C4373" s="199"/>
      <c r="D4373" s="199"/>
      <c r="E4373" s="199"/>
      <c r="F4373" s="199"/>
    </row>
    <row r="4374" s="197" customFormat="true" ht="15.8" spans="1:6">
      <c r="A4374" s="199"/>
      <c r="B4374" s="216"/>
      <c r="C4374" s="199"/>
      <c r="D4374" s="199"/>
      <c r="E4374" s="199"/>
      <c r="F4374" s="199"/>
    </row>
    <row r="4375" s="197" customFormat="true" ht="15.8" spans="1:6">
      <c r="A4375" s="199"/>
      <c r="B4375" s="216"/>
      <c r="C4375" s="199"/>
      <c r="D4375" s="199"/>
      <c r="E4375" s="199"/>
      <c r="F4375" s="199"/>
    </row>
    <row r="4376" s="197" customFormat="true" ht="15.8" spans="1:6">
      <c r="A4376" s="199"/>
      <c r="B4376" s="216"/>
      <c r="C4376" s="199"/>
      <c r="D4376" s="199"/>
      <c r="E4376" s="199"/>
      <c r="F4376" s="199"/>
    </row>
    <row r="4377" s="197" customFormat="true" ht="15.8" spans="1:6">
      <c r="A4377" s="199"/>
      <c r="B4377" s="216"/>
      <c r="C4377" s="199"/>
      <c r="D4377" s="199"/>
      <c r="E4377" s="199"/>
      <c r="F4377" s="199"/>
    </row>
    <row r="4378" s="197" customFormat="true" ht="15.8" spans="1:6">
      <c r="A4378" s="199"/>
      <c r="B4378" s="216"/>
      <c r="C4378" s="199"/>
      <c r="D4378" s="199"/>
      <c r="E4378" s="199"/>
      <c r="F4378" s="199"/>
    </row>
    <row r="4379" s="197" customFormat="true" ht="15.8" spans="1:6">
      <c r="A4379" s="199"/>
      <c r="B4379" s="216"/>
      <c r="C4379" s="199"/>
      <c r="D4379" s="199"/>
      <c r="E4379" s="199"/>
      <c r="F4379" s="199"/>
    </row>
    <row r="4380" s="197" customFormat="true" ht="15.8" spans="1:6">
      <c r="A4380" s="199"/>
      <c r="B4380" s="216"/>
      <c r="C4380" s="199"/>
      <c r="D4380" s="199"/>
      <c r="E4380" s="199"/>
      <c r="F4380" s="199"/>
    </row>
    <row r="4381" s="197" customFormat="true" ht="15.8" spans="1:6">
      <c r="A4381" s="199"/>
      <c r="B4381" s="216"/>
      <c r="C4381" s="199"/>
      <c r="D4381" s="199"/>
      <c r="E4381" s="199"/>
      <c r="F4381" s="199"/>
    </row>
    <row r="4382" s="197" customFormat="true" ht="15.8" spans="1:6">
      <c r="A4382" s="199"/>
      <c r="B4382" s="216"/>
      <c r="C4382" s="199"/>
      <c r="D4382" s="199"/>
      <c r="E4382" s="199"/>
      <c r="F4382" s="199"/>
    </row>
    <row r="4383" s="197" customFormat="true" ht="15.8" spans="1:6">
      <c r="A4383" s="199"/>
      <c r="B4383" s="216"/>
      <c r="C4383" s="199"/>
      <c r="D4383" s="199"/>
      <c r="E4383" s="199"/>
      <c r="F4383" s="199"/>
    </row>
    <row r="4384" s="197" customFormat="true" ht="15.8" spans="1:6">
      <c r="A4384" s="199"/>
      <c r="B4384" s="216"/>
      <c r="C4384" s="199"/>
      <c r="D4384" s="199"/>
      <c r="E4384" s="199"/>
      <c r="F4384" s="199"/>
    </row>
    <row r="4385" s="197" customFormat="true" ht="15.8" spans="1:6">
      <c r="A4385" s="199"/>
      <c r="B4385" s="216"/>
      <c r="C4385" s="199"/>
      <c r="D4385" s="199"/>
      <c r="E4385" s="199"/>
      <c r="F4385" s="199"/>
    </row>
    <row r="4386" s="197" customFormat="true" ht="15.8" spans="1:6">
      <c r="A4386" s="199"/>
      <c r="B4386" s="216"/>
      <c r="C4386" s="199"/>
      <c r="D4386" s="199"/>
      <c r="E4386" s="199"/>
      <c r="F4386" s="199"/>
    </row>
    <row r="4387" s="197" customFormat="true" ht="15.8" spans="1:6">
      <c r="A4387" s="199"/>
      <c r="B4387" s="216"/>
      <c r="C4387" s="199"/>
      <c r="D4387" s="199"/>
      <c r="E4387" s="199"/>
      <c r="F4387" s="199"/>
    </row>
    <row r="4388" s="197" customFormat="true" ht="15.8" spans="1:6">
      <c r="A4388" s="199"/>
      <c r="B4388" s="216"/>
      <c r="C4388" s="199"/>
      <c r="D4388" s="199"/>
      <c r="E4388" s="199"/>
      <c r="F4388" s="199"/>
    </row>
    <row r="4389" s="197" customFormat="true" ht="15.8" spans="1:6">
      <c r="A4389" s="199"/>
      <c r="B4389" s="216"/>
      <c r="C4389" s="199"/>
      <c r="D4389" s="199"/>
      <c r="E4389" s="199"/>
      <c r="F4389" s="199"/>
    </row>
    <row r="4390" s="197" customFormat="true" ht="15.8" spans="1:6">
      <c r="A4390" s="199"/>
      <c r="B4390" s="216"/>
      <c r="C4390" s="199"/>
      <c r="D4390" s="199"/>
      <c r="E4390" s="199"/>
      <c r="F4390" s="199"/>
    </row>
    <row r="4391" s="197" customFormat="true" ht="15.8" spans="1:6">
      <c r="A4391" s="199"/>
      <c r="B4391" s="216"/>
      <c r="C4391" s="199"/>
      <c r="D4391" s="199"/>
      <c r="E4391" s="199"/>
      <c r="F4391" s="199"/>
    </row>
    <row r="4392" s="197" customFormat="true" ht="15.8" spans="1:6">
      <c r="A4392" s="199"/>
      <c r="B4392" s="216"/>
      <c r="C4392" s="199"/>
      <c r="D4392" s="199"/>
      <c r="E4392" s="199"/>
      <c r="F4392" s="199"/>
    </row>
    <row r="4393" s="197" customFormat="true" ht="15.8" spans="1:6">
      <c r="A4393" s="199"/>
      <c r="B4393" s="216"/>
      <c r="C4393" s="199"/>
      <c r="D4393" s="199"/>
      <c r="E4393" s="199"/>
      <c r="F4393" s="199"/>
    </row>
    <row r="4394" s="197" customFormat="true" ht="15.8" spans="1:6">
      <c r="A4394" s="199"/>
      <c r="B4394" s="216"/>
      <c r="C4394" s="199"/>
      <c r="D4394" s="199"/>
      <c r="E4394" s="199"/>
      <c r="F4394" s="199"/>
    </row>
    <row r="4395" s="197" customFormat="true" ht="15.8" spans="1:6">
      <c r="A4395" s="199"/>
      <c r="B4395" s="216"/>
      <c r="C4395" s="199"/>
      <c r="D4395" s="199"/>
      <c r="E4395" s="199"/>
      <c r="F4395" s="199"/>
    </row>
    <row r="4396" s="197" customFormat="true" ht="15.8" spans="1:6">
      <c r="A4396" s="199"/>
      <c r="B4396" s="216"/>
      <c r="C4396" s="199"/>
      <c r="D4396" s="199"/>
      <c r="E4396" s="199"/>
      <c r="F4396" s="199"/>
    </row>
    <row r="4397" s="197" customFormat="true" ht="15.8" spans="1:6">
      <c r="A4397" s="199"/>
      <c r="B4397" s="216"/>
      <c r="C4397" s="199"/>
      <c r="D4397" s="199"/>
      <c r="E4397" s="199"/>
      <c r="F4397" s="199"/>
    </row>
    <row r="4398" s="197" customFormat="true" ht="15.8" spans="1:6">
      <c r="A4398" s="199"/>
      <c r="B4398" s="216"/>
      <c r="C4398" s="199"/>
      <c r="D4398" s="199"/>
      <c r="E4398" s="199"/>
      <c r="F4398" s="199"/>
    </row>
    <row r="4399" s="197" customFormat="true" ht="15.8" spans="1:6">
      <c r="A4399" s="199"/>
      <c r="B4399" s="216"/>
      <c r="C4399" s="199"/>
      <c r="D4399" s="199"/>
      <c r="E4399" s="199"/>
      <c r="F4399" s="199"/>
    </row>
    <row r="4400" s="197" customFormat="true" ht="15.8" spans="1:6">
      <c r="A4400" s="199"/>
      <c r="B4400" s="216"/>
      <c r="C4400" s="199"/>
      <c r="D4400" s="199"/>
      <c r="E4400" s="199"/>
      <c r="F4400" s="199"/>
    </row>
    <row r="4401" s="197" customFormat="true" ht="15.8" spans="1:6">
      <c r="A4401" s="199"/>
      <c r="B4401" s="216"/>
      <c r="C4401" s="199"/>
      <c r="D4401" s="199"/>
      <c r="E4401" s="199"/>
      <c r="F4401" s="199"/>
    </row>
    <row r="4402" s="197" customFormat="true" ht="15.8" spans="1:6">
      <c r="A4402" s="199"/>
      <c r="B4402" s="216"/>
      <c r="C4402" s="199"/>
      <c r="D4402" s="199"/>
      <c r="E4402" s="199"/>
      <c r="F4402" s="199"/>
    </row>
    <row r="4403" s="197" customFormat="true" ht="15.8" spans="1:6">
      <c r="A4403" s="199"/>
      <c r="B4403" s="216"/>
      <c r="C4403" s="199"/>
      <c r="D4403" s="199"/>
      <c r="E4403" s="199"/>
      <c r="F4403" s="199"/>
    </row>
    <row r="4404" s="197" customFormat="true" ht="15.8" spans="1:6">
      <c r="A4404" s="199"/>
      <c r="B4404" s="216"/>
      <c r="C4404" s="199"/>
      <c r="D4404" s="199"/>
      <c r="E4404" s="199"/>
      <c r="F4404" s="199"/>
    </row>
    <row r="4405" s="197" customFormat="true" ht="15.8" spans="1:6">
      <c r="A4405" s="199"/>
      <c r="B4405" s="216"/>
      <c r="C4405" s="199"/>
      <c r="D4405" s="199"/>
      <c r="E4405" s="199"/>
      <c r="F4405" s="199"/>
    </row>
    <row r="4406" s="197" customFormat="true" ht="15.8" spans="1:6">
      <c r="A4406" s="199"/>
      <c r="B4406" s="216"/>
      <c r="C4406" s="199"/>
      <c r="D4406" s="199"/>
      <c r="E4406" s="199"/>
      <c r="F4406" s="199"/>
    </row>
    <row r="4407" s="197" customFormat="true" ht="15.8" spans="1:6">
      <c r="A4407" s="199"/>
      <c r="B4407" s="216"/>
      <c r="C4407" s="199"/>
      <c r="D4407" s="199"/>
      <c r="E4407" s="199"/>
      <c r="F4407" s="199"/>
    </row>
    <row r="4408" s="197" customFormat="true" ht="15.8" spans="1:6">
      <c r="A4408" s="199"/>
      <c r="B4408" s="216"/>
      <c r="C4408" s="199"/>
      <c r="D4408" s="199"/>
      <c r="E4408" s="199"/>
      <c r="F4408" s="199"/>
    </row>
    <row r="4409" s="197" customFormat="true" ht="15.8" spans="1:6">
      <c r="A4409" s="199"/>
      <c r="B4409" s="216"/>
      <c r="C4409" s="199"/>
      <c r="D4409" s="199"/>
      <c r="E4409" s="199"/>
      <c r="F4409" s="199"/>
    </row>
    <row r="4410" s="197" customFormat="true" ht="15.8" spans="1:6">
      <c r="A4410" s="199"/>
      <c r="B4410" s="216"/>
      <c r="C4410" s="199"/>
      <c r="D4410" s="199"/>
      <c r="E4410" s="199"/>
      <c r="F4410" s="199"/>
    </row>
    <row r="4411" s="197" customFormat="true" ht="15.8" spans="1:6">
      <c r="A4411" s="199"/>
      <c r="B4411" s="216"/>
      <c r="C4411" s="199"/>
      <c r="D4411" s="199"/>
      <c r="E4411" s="199"/>
      <c r="F4411" s="199"/>
    </row>
    <row r="4412" s="197" customFormat="true" ht="15.8" spans="1:6">
      <c r="A4412" s="199"/>
      <c r="B4412" s="216"/>
      <c r="C4412" s="199"/>
      <c r="D4412" s="199"/>
      <c r="E4412" s="199"/>
      <c r="F4412" s="199"/>
    </row>
    <row r="4413" s="197" customFormat="true" ht="15.8" spans="1:6">
      <c r="A4413" s="199"/>
      <c r="B4413" s="216"/>
      <c r="C4413" s="199"/>
      <c r="D4413" s="199"/>
      <c r="E4413" s="199"/>
      <c r="F4413" s="199"/>
    </row>
    <row r="4414" s="197" customFormat="true" ht="15.8" spans="1:6">
      <c r="A4414" s="199"/>
      <c r="B4414" s="216"/>
      <c r="C4414" s="199"/>
      <c r="D4414" s="199"/>
      <c r="E4414" s="199"/>
      <c r="F4414" s="199"/>
    </row>
    <row r="4415" s="197" customFormat="true" ht="15.8" spans="1:6">
      <c r="A4415" s="199"/>
      <c r="B4415" s="216"/>
      <c r="C4415" s="199"/>
      <c r="D4415" s="199"/>
      <c r="E4415" s="199"/>
      <c r="F4415" s="199"/>
    </row>
    <row r="4416" s="197" customFormat="true" ht="15.8" spans="1:6">
      <c r="A4416" s="199"/>
      <c r="B4416" s="216"/>
      <c r="C4416" s="199"/>
      <c r="D4416" s="199"/>
      <c r="E4416" s="199"/>
      <c r="F4416" s="199"/>
    </row>
    <row r="4417" s="197" customFormat="true" ht="15.8" spans="1:6">
      <c r="A4417" s="199"/>
      <c r="B4417" s="216"/>
      <c r="C4417" s="199"/>
      <c r="D4417" s="199"/>
      <c r="E4417" s="199"/>
      <c r="F4417" s="199"/>
    </row>
    <row r="4418" s="197" customFormat="true" ht="15.8" spans="1:6">
      <c r="A4418" s="199"/>
      <c r="B4418" s="216"/>
      <c r="C4418" s="199"/>
      <c r="D4418" s="199"/>
      <c r="E4418" s="199"/>
      <c r="F4418" s="199"/>
    </row>
    <row r="4419" s="197" customFormat="true" ht="15.8" spans="1:6">
      <c r="A4419" s="199"/>
      <c r="B4419" s="216"/>
      <c r="C4419" s="199"/>
      <c r="D4419" s="199"/>
      <c r="E4419" s="199"/>
      <c r="F4419" s="199"/>
    </row>
    <row r="4420" s="197" customFormat="true" ht="15.8" spans="1:6">
      <c r="A4420" s="199"/>
      <c r="B4420" s="216"/>
      <c r="C4420" s="199"/>
      <c r="D4420" s="199"/>
      <c r="E4420" s="199"/>
      <c r="F4420" s="199"/>
    </row>
    <row r="4421" s="197" customFormat="true" ht="15.8" spans="1:6">
      <c r="A4421" s="199"/>
      <c r="B4421" s="216"/>
      <c r="C4421" s="199"/>
      <c r="D4421" s="199"/>
      <c r="E4421" s="199"/>
      <c r="F4421" s="199"/>
    </row>
    <row r="4422" s="197" customFormat="true" ht="15.8" spans="1:6">
      <c r="A4422" s="199"/>
      <c r="B4422" s="216"/>
      <c r="C4422" s="199"/>
      <c r="D4422" s="199"/>
      <c r="E4422" s="199"/>
      <c r="F4422" s="199"/>
    </row>
    <row r="4423" s="197" customFormat="true" ht="15.8" spans="1:6">
      <c r="A4423" s="199"/>
      <c r="B4423" s="216"/>
      <c r="C4423" s="199"/>
      <c r="D4423" s="199"/>
      <c r="E4423" s="199"/>
      <c r="F4423" s="199"/>
    </row>
    <row r="4424" s="197" customFormat="true" ht="15.8" spans="1:6">
      <c r="A4424" s="199"/>
      <c r="B4424" s="216"/>
      <c r="C4424" s="199"/>
      <c r="D4424" s="199"/>
      <c r="E4424" s="199"/>
      <c r="F4424" s="199"/>
    </row>
    <row r="4425" s="197" customFormat="true" ht="15.8" spans="1:6">
      <c r="A4425" s="199"/>
      <c r="B4425" s="216"/>
      <c r="C4425" s="199"/>
      <c r="D4425" s="199"/>
      <c r="E4425" s="199"/>
      <c r="F4425" s="199"/>
    </row>
    <row r="4426" s="197" customFormat="true" ht="15.8" spans="1:6">
      <c r="A4426" s="199"/>
      <c r="B4426" s="216"/>
      <c r="C4426" s="199"/>
      <c r="D4426" s="199"/>
      <c r="E4426" s="199"/>
      <c r="F4426" s="199"/>
    </row>
    <row r="4427" s="197" customFormat="true" ht="15.8" spans="1:6">
      <c r="A4427" s="199"/>
      <c r="B4427" s="216"/>
      <c r="C4427" s="199"/>
      <c r="D4427" s="199"/>
      <c r="E4427" s="199"/>
      <c r="F4427" s="199"/>
    </row>
    <row r="4428" s="197" customFormat="true" ht="15.8" spans="1:6">
      <c r="A4428" s="199"/>
      <c r="B4428" s="216"/>
      <c r="C4428" s="199"/>
      <c r="D4428" s="199"/>
      <c r="E4428" s="199"/>
      <c r="F4428" s="199"/>
    </row>
    <row r="4429" s="197" customFormat="true" ht="15.8" spans="1:6">
      <c r="A4429" s="199"/>
      <c r="B4429" s="216"/>
      <c r="C4429" s="199"/>
      <c r="D4429" s="199"/>
      <c r="E4429" s="199"/>
      <c r="F4429" s="199"/>
    </row>
    <row r="4430" s="197" customFormat="true" ht="15.8" spans="1:6">
      <c r="A4430" s="199"/>
      <c r="B4430" s="216"/>
      <c r="C4430" s="199"/>
      <c r="D4430" s="199"/>
      <c r="E4430" s="199"/>
      <c r="F4430" s="199"/>
    </row>
    <row r="4431" s="197" customFormat="true" ht="15.8" spans="1:6">
      <c r="A4431" s="199"/>
      <c r="B4431" s="216"/>
      <c r="C4431" s="199"/>
      <c r="D4431" s="199"/>
      <c r="E4431" s="199"/>
      <c r="F4431" s="199"/>
    </row>
    <row r="4432" s="197" customFormat="true" ht="15.8" spans="1:6">
      <c r="A4432" s="199"/>
      <c r="B4432" s="216"/>
      <c r="C4432" s="199"/>
      <c r="D4432" s="199"/>
      <c r="E4432" s="199"/>
      <c r="F4432" s="199"/>
    </row>
    <row r="4433" s="197" customFormat="true" ht="15.8" spans="1:6">
      <c r="A4433" s="199"/>
      <c r="B4433" s="216"/>
      <c r="C4433" s="199"/>
      <c r="D4433" s="199"/>
      <c r="E4433" s="199"/>
      <c r="F4433" s="199"/>
    </row>
    <row r="4434" s="197" customFormat="true" ht="15.8" spans="1:6">
      <c r="A4434" s="199"/>
      <c r="B4434" s="216"/>
      <c r="C4434" s="199"/>
      <c r="D4434" s="199"/>
      <c r="E4434" s="199"/>
      <c r="F4434" s="199"/>
    </row>
    <row r="4435" s="197" customFormat="true" ht="15.8" spans="1:6">
      <c r="A4435" s="199"/>
      <c r="B4435" s="216"/>
      <c r="C4435" s="199"/>
      <c r="D4435" s="199"/>
      <c r="E4435" s="199"/>
      <c r="F4435" s="199"/>
    </row>
    <row r="4436" s="197" customFormat="true" ht="15.8" spans="1:6">
      <c r="A4436" s="199"/>
      <c r="B4436" s="216"/>
      <c r="C4436" s="199"/>
      <c r="D4436" s="199"/>
      <c r="E4436" s="199"/>
      <c r="F4436" s="199"/>
    </row>
    <row r="4437" s="197" customFormat="true" ht="15.8" spans="1:6">
      <c r="A4437" s="199"/>
      <c r="B4437" s="216"/>
      <c r="C4437" s="199"/>
      <c r="D4437" s="199"/>
      <c r="E4437" s="199"/>
      <c r="F4437" s="199"/>
    </row>
    <row r="4438" s="197" customFormat="true" ht="15.8" spans="1:6">
      <c r="A4438" s="199"/>
      <c r="B4438" s="216"/>
      <c r="C4438" s="199"/>
      <c r="D4438" s="199"/>
      <c r="E4438" s="199"/>
      <c r="F4438" s="199"/>
    </row>
    <row r="4439" s="197" customFormat="true" ht="15.8" spans="1:6">
      <c r="A4439" s="199"/>
      <c r="B4439" s="216"/>
      <c r="C4439" s="199"/>
      <c r="D4439" s="199"/>
      <c r="E4439" s="199"/>
      <c r="F4439" s="199"/>
    </row>
    <row r="4440" s="197" customFormat="true" ht="15.8" spans="1:6">
      <c r="A4440" s="199"/>
      <c r="B4440" s="216"/>
      <c r="C4440" s="199"/>
      <c r="D4440" s="199"/>
      <c r="E4440" s="199"/>
      <c r="F4440" s="199"/>
    </row>
    <row r="4441" s="197" customFormat="true" ht="15.8" spans="1:6">
      <c r="A4441" s="199"/>
      <c r="B4441" s="216"/>
      <c r="C4441" s="199"/>
      <c r="D4441" s="199"/>
      <c r="E4441" s="199"/>
      <c r="F4441" s="199"/>
    </row>
    <row r="4442" s="197" customFormat="true" ht="15.8" spans="1:6">
      <c r="A4442" s="199"/>
      <c r="B4442" s="216"/>
      <c r="C4442" s="199"/>
      <c r="D4442" s="199"/>
      <c r="E4442" s="199"/>
      <c r="F4442" s="199"/>
    </row>
    <row r="4443" s="197" customFormat="true" ht="15.8" spans="1:6">
      <c r="A4443" s="199"/>
      <c r="B4443" s="216"/>
      <c r="C4443" s="199"/>
      <c r="D4443" s="199"/>
      <c r="E4443" s="199"/>
      <c r="F4443" s="199"/>
    </row>
    <row r="4444" s="197" customFormat="true" ht="15.8" spans="1:6">
      <c r="A4444" s="199"/>
      <c r="B4444" s="216"/>
      <c r="C4444" s="199"/>
      <c r="D4444" s="199"/>
      <c r="E4444" s="199"/>
      <c r="F4444" s="199"/>
    </row>
    <row r="4445" s="197" customFormat="true" ht="15.8" spans="1:6">
      <c r="A4445" s="199"/>
      <c r="B4445" s="216"/>
      <c r="C4445" s="199"/>
      <c r="D4445" s="199"/>
      <c r="E4445" s="199"/>
      <c r="F4445" s="199"/>
    </row>
    <row r="4446" s="197" customFormat="true" ht="15.8" spans="1:6">
      <c r="A4446" s="199"/>
      <c r="B4446" s="216"/>
      <c r="C4446" s="199"/>
      <c r="D4446" s="199"/>
      <c r="E4446" s="199"/>
      <c r="F4446" s="199"/>
    </row>
    <row r="4447" s="197" customFormat="true" ht="15.8" spans="1:6">
      <c r="A4447" s="199"/>
      <c r="B4447" s="216"/>
      <c r="C4447" s="199"/>
      <c r="D4447" s="199"/>
      <c r="E4447" s="199"/>
      <c r="F4447" s="199"/>
    </row>
    <row r="4448" s="197" customFormat="true" ht="15.8" spans="1:6">
      <c r="A4448" s="199"/>
      <c r="B4448" s="216"/>
      <c r="C4448" s="199"/>
      <c r="D4448" s="199"/>
      <c r="E4448" s="199"/>
      <c r="F4448" s="199"/>
    </row>
    <row r="4449" s="197" customFormat="true" ht="15.8" spans="1:6">
      <c r="A4449" s="199"/>
      <c r="B4449" s="216"/>
      <c r="C4449" s="199"/>
      <c r="D4449" s="199"/>
      <c r="E4449" s="199"/>
      <c r="F4449" s="199"/>
    </row>
    <row r="4450" s="197" customFormat="true" ht="15.8" spans="1:6">
      <c r="A4450" s="199"/>
      <c r="B4450" s="216"/>
      <c r="C4450" s="199"/>
      <c r="D4450" s="199"/>
      <c r="E4450" s="199"/>
      <c r="F4450" s="199"/>
    </row>
    <row r="4451" s="197" customFormat="true" ht="15.8" spans="1:6">
      <c r="A4451" s="199"/>
      <c r="B4451" s="216"/>
      <c r="C4451" s="199"/>
      <c r="D4451" s="199"/>
      <c r="E4451" s="199"/>
      <c r="F4451" s="199"/>
    </row>
    <row r="4452" s="197" customFormat="true" ht="15.8" spans="1:6">
      <c r="A4452" s="199"/>
      <c r="B4452" s="216"/>
      <c r="C4452" s="199"/>
      <c r="D4452" s="199"/>
      <c r="E4452" s="199"/>
      <c r="F4452" s="199"/>
    </row>
    <row r="4453" s="197" customFormat="true" ht="15.8" spans="1:6">
      <c r="A4453" s="199"/>
      <c r="B4453" s="216"/>
      <c r="C4453" s="199"/>
      <c r="D4453" s="199"/>
      <c r="E4453" s="199"/>
      <c r="F4453" s="199"/>
    </row>
    <row r="4454" s="197" customFormat="true" ht="15.8" spans="1:6">
      <c r="A4454" s="199"/>
      <c r="B4454" s="216"/>
      <c r="C4454" s="199"/>
      <c r="D4454" s="199"/>
      <c r="E4454" s="199"/>
      <c r="F4454" s="199"/>
    </row>
    <row r="4455" s="197" customFormat="true" ht="15.8" spans="1:6">
      <c r="A4455" s="199"/>
      <c r="B4455" s="216"/>
      <c r="C4455" s="199"/>
      <c r="D4455" s="199"/>
      <c r="E4455" s="199"/>
      <c r="F4455" s="199"/>
    </row>
    <row r="4456" s="197" customFormat="true" ht="15.8" spans="1:6">
      <c r="A4456" s="199"/>
      <c r="B4456" s="216"/>
      <c r="C4456" s="199"/>
      <c r="D4456" s="199"/>
      <c r="E4456" s="199"/>
      <c r="F4456" s="199"/>
    </row>
    <row r="4457" s="197" customFormat="true" ht="15.8" spans="1:6">
      <c r="A4457" s="199"/>
      <c r="B4457" s="216"/>
      <c r="C4457" s="199"/>
      <c r="D4457" s="199"/>
      <c r="E4457" s="199"/>
      <c r="F4457" s="199"/>
    </row>
    <row r="4458" s="197" customFormat="true" ht="15.8" spans="1:6">
      <c r="A4458" s="199"/>
      <c r="B4458" s="216"/>
      <c r="C4458" s="199"/>
      <c r="D4458" s="199"/>
      <c r="E4458" s="199"/>
      <c r="F4458" s="199"/>
    </row>
    <row r="4459" s="197" customFormat="true" ht="15.8" spans="1:6">
      <c r="A4459" s="199"/>
      <c r="B4459" s="216"/>
      <c r="C4459" s="199"/>
      <c r="D4459" s="199"/>
      <c r="E4459" s="199"/>
      <c r="F4459" s="199"/>
    </row>
    <row r="4460" s="197" customFormat="true" ht="15.8" spans="1:6">
      <c r="A4460" s="199"/>
      <c r="B4460" s="216"/>
      <c r="C4460" s="199"/>
      <c r="D4460" s="199"/>
      <c r="E4460" s="199"/>
      <c r="F4460" s="199"/>
    </row>
    <row r="4461" s="197" customFormat="true" ht="15.8" spans="1:6">
      <c r="A4461" s="199"/>
      <c r="B4461" s="216"/>
      <c r="C4461" s="199"/>
      <c r="D4461" s="199"/>
      <c r="E4461" s="199"/>
      <c r="F4461" s="199"/>
    </row>
    <row r="4462" s="197" customFormat="true" ht="15.8" spans="1:6">
      <c r="A4462" s="199"/>
      <c r="B4462" s="216"/>
      <c r="C4462" s="199"/>
      <c r="D4462" s="199"/>
      <c r="E4462" s="199"/>
      <c r="F4462" s="199"/>
    </row>
    <row r="4463" s="197" customFormat="true" ht="15.8" spans="1:6">
      <c r="A4463" s="199"/>
      <c r="B4463" s="216"/>
      <c r="C4463" s="199"/>
      <c r="D4463" s="199"/>
      <c r="E4463" s="199"/>
      <c r="F4463" s="199"/>
    </row>
    <row r="4464" s="197" customFormat="true" ht="15.8" spans="1:6">
      <c r="A4464" s="199"/>
      <c r="B4464" s="216"/>
      <c r="C4464" s="199"/>
      <c r="D4464" s="199"/>
      <c r="E4464" s="199"/>
      <c r="F4464" s="199"/>
    </row>
    <row r="4465" s="197" customFormat="true" ht="15.8" spans="1:6">
      <c r="A4465" s="199"/>
      <c r="B4465" s="216"/>
      <c r="C4465" s="199"/>
      <c r="D4465" s="199"/>
      <c r="E4465" s="199"/>
      <c r="F4465" s="199"/>
    </row>
    <row r="4466" s="197" customFormat="true" ht="15.8" spans="1:6">
      <c r="A4466" s="199"/>
      <c r="B4466" s="216"/>
      <c r="C4466" s="199"/>
      <c r="D4466" s="199"/>
      <c r="E4466" s="199"/>
      <c r="F4466" s="199"/>
    </row>
    <row r="4467" s="197" customFormat="true" ht="15.8" spans="1:6">
      <c r="A4467" s="199"/>
      <c r="B4467" s="216"/>
      <c r="C4467" s="199"/>
      <c r="D4467" s="199"/>
      <c r="E4467" s="199"/>
      <c r="F4467" s="199"/>
    </row>
    <row r="4468" s="197" customFormat="true" ht="15.8" spans="1:6">
      <c r="A4468" s="199"/>
      <c r="B4468" s="216"/>
      <c r="C4468" s="199"/>
      <c r="D4468" s="199"/>
      <c r="E4468" s="199"/>
      <c r="F4468" s="199"/>
    </row>
    <row r="4469" s="197" customFormat="true" ht="15.8" spans="1:6">
      <c r="A4469" s="199"/>
      <c r="B4469" s="216"/>
      <c r="C4469" s="199"/>
      <c r="D4469" s="199"/>
      <c r="E4469" s="199"/>
      <c r="F4469" s="199"/>
    </row>
    <row r="4470" s="197" customFormat="true" ht="15.8" spans="1:6">
      <c r="A4470" s="199"/>
      <c r="B4470" s="216"/>
      <c r="C4470" s="199"/>
      <c r="D4470" s="199"/>
      <c r="E4470" s="199"/>
      <c r="F4470" s="199"/>
    </row>
    <row r="4471" s="197" customFormat="true" ht="15.8" spans="1:6">
      <c r="A4471" s="199"/>
      <c r="B4471" s="216"/>
      <c r="C4471" s="199"/>
      <c r="D4471" s="199"/>
      <c r="E4471" s="199"/>
      <c r="F4471" s="199"/>
    </row>
    <row r="4472" s="197" customFormat="true" ht="15.8" spans="1:6">
      <c r="A4472" s="199"/>
      <c r="B4472" s="216"/>
      <c r="C4472" s="199"/>
      <c r="D4472" s="199"/>
      <c r="E4472" s="199"/>
      <c r="F4472" s="199"/>
    </row>
    <row r="4473" s="197" customFormat="true" ht="15.8" spans="1:6">
      <c r="A4473" s="199"/>
      <c r="B4473" s="216"/>
      <c r="C4473" s="199"/>
      <c r="D4473" s="199"/>
      <c r="E4473" s="199"/>
      <c r="F4473" s="199"/>
    </row>
    <row r="4474" s="197" customFormat="true" ht="15.8" spans="1:6">
      <c r="A4474" s="199"/>
      <c r="B4474" s="216"/>
      <c r="C4474" s="199"/>
      <c r="D4474" s="199"/>
      <c r="E4474" s="199"/>
      <c r="F4474" s="199"/>
    </row>
    <row r="4475" s="197" customFormat="true" ht="15.8" spans="1:6">
      <c r="A4475" s="199"/>
      <c r="B4475" s="216"/>
      <c r="C4475" s="199"/>
      <c r="D4475" s="199"/>
      <c r="E4475" s="199"/>
      <c r="F4475" s="199"/>
    </row>
    <row r="4476" s="197" customFormat="true" ht="15.8" spans="1:6">
      <c r="A4476" s="199"/>
      <c r="B4476" s="216"/>
      <c r="C4476" s="199"/>
      <c r="D4476" s="199"/>
      <c r="E4476" s="199"/>
      <c r="F4476" s="199"/>
    </row>
    <row r="4477" s="197" customFormat="true" ht="15.8" spans="1:6">
      <c r="A4477" s="199"/>
      <c r="B4477" s="216"/>
      <c r="C4477" s="199"/>
      <c r="D4477" s="199"/>
      <c r="E4477" s="199"/>
      <c r="F4477" s="199"/>
    </row>
    <row r="4478" s="197" customFormat="true" ht="15.8" spans="1:6">
      <c r="A4478" s="199"/>
      <c r="B4478" s="216"/>
      <c r="C4478" s="199"/>
      <c r="D4478" s="199"/>
      <c r="E4478" s="199"/>
      <c r="F4478" s="199"/>
    </row>
    <row r="4479" s="197" customFormat="true" ht="15.8" spans="1:6">
      <c r="A4479" s="199"/>
      <c r="B4479" s="216"/>
      <c r="C4479" s="199"/>
      <c r="D4479" s="199"/>
      <c r="E4479" s="199"/>
      <c r="F4479" s="199"/>
    </row>
    <row r="4480" s="197" customFormat="true" ht="15.8" spans="1:6">
      <c r="A4480" s="199"/>
      <c r="B4480" s="216"/>
      <c r="C4480" s="199"/>
      <c r="D4480" s="199"/>
      <c r="E4480" s="199"/>
      <c r="F4480" s="199"/>
    </row>
    <row r="4481" s="197" customFormat="true" ht="15.8" spans="1:6">
      <c r="A4481" s="199"/>
      <c r="B4481" s="216"/>
      <c r="C4481" s="199"/>
      <c r="D4481" s="199"/>
      <c r="E4481" s="199"/>
      <c r="F4481" s="199"/>
    </row>
    <row r="4482" s="197" customFormat="true" ht="15.8" spans="1:6">
      <c r="A4482" s="199"/>
      <c r="B4482" s="216"/>
      <c r="C4482" s="199"/>
      <c r="D4482" s="199"/>
      <c r="E4482" s="199"/>
      <c r="F4482" s="199"/>
    </row>
    <row r="4483" s="197" customFormat="true" ht="15.8" spans="1:6">
      <c r="A4483" s="199"/>
      <c r="B4483" s="216"/>
      <c r="C4483" s="199"/>
      <c r="D4483" s="199"/>
      <c r="E4483" s="199"/>
      <c r="F4483" s="199"/>
    </row>
    <row r="4484" s="197" customFormat="true" ht="15.8" spans="1:6">
      <c r="A4484" s="199"/>
      <c r="B4484" s="216"/>
      <c r="C4484" s="199"/>
      <c r="D4484" s="199"/>
      <c r="E4484" s="199"/>
      <c r="F4484" s="199"/>
    </row>
    <row r="4485" s="197" customFormat="true" ht="15.8" spans="1:6">
      <c r="A4485" s="199"/>
      <c r="B4485" s="216"/>
      <c r="C4485" s="199"/>
      <c r="D4485" s="199"/>
      <c r="E4485" s="199"/>
      <c r="F4485" s="199"/>
    </row>
    <row r="4486" s="197" customFormat="true" ht="15.8" spans="1:6">
      <c r="A4486" s="199"/>
      <c r="B4486" s="216"/>
      <c r="C4486" s="199"/>
      <c r="D4486" s="199"/>
      <c r="E4486" s="199"/>
      <c r="F4486" s="199"/>
    </row>
    <row r="4487" s="197" customFormat="true" ht="15.8" spans="1:6">
      <c r="A4487" s="199"/>
      <c r="B4487" s="216"/>
      <c r="C4487" s="199"/>
      <c r="D4487" s="199"/>
      <c r="E4487" s="199"/>
      <c r="F4487" s="199"/>
    </row>
    <row r="4488" s="197" customFormat="true" ht="15.8" spans="1:6">
      <c r="A4488" s="199"/>
      <c r="B4488" s="216"/>
      <c r="C4488" s="199"/>
      <c r="D4488" s="199"/>
      <c r="E4488" s="199"/>
      <c r="F4488" s="199"/>
    </row>
    <row r="4489" s="197" customFormat="true" ht="15.8" spans="1:6">
      <c r="A4489" s="199"/>
      <c r="B4489" s="216"/>
      <c r="C4489" s="199"/>
      <c r="D4489" s="199"/>
      <c r="E4489" s="199"/>
      <c r="F4489" s="199"/>
    </row>
    <row r="4490" s="197" customFormat="true" ht="15.8" spans="1:6">
      <c r="A4490" s="199"/>
      <c r="B4490" s="216"/>
      <c r="C4490" s="199"/>
      <c r="D4490" s="199"/>
      <c r="E4490" s="199"/>
      <c r="F4490" s="199"/>
    </row>
    <row r="4491" s="197" customFormat="true" ht="15.8" spans="1:6">
      <c r="A4491" s="199"/>
      <c r="B4491" s="216"/>
      <c r="C4491" s="199"/>
      <c r="D4491" s="199"/>
      <c r="E4491" s="199"/>
      <c r="F4491" s="199"/>
    </row>
    <row r="4492" s="197" customFormat="true" ht="15.8" spans="1:6">
      <c r="A4492" s="199"/>
      <c r="B4492" s="216"/>
      <c r="C4492" s="199"/>
      <c r="D4492" s="199"/>
      <c r="E4492" s="199"/>
      <c r="F4492" s="199"/>
    </row>
    <row r="4493" s="197" customFormat="true" ht="15.8" spans="1:6">
      <c r="A4493" s="199"/>
      <c r="B4493" s="216"/>
      <c r="C4493" s="199"/>
      <c r="D4493" s="199"/>
      <c r="E4493" s="199"/>
      <c r="F4493" s="199"/>
    </row>
    <row r="4494" s="197" customFormat="true" ht="15.8" spans="1:6">
      <c r="A4494" s="199"/>
      <c r="B4494" s="216"/>
      <c r="C4494" s="199"/>
      <c r="D4494" s="199"/>
      <c r="E4494" s="199"/>
      <c r="F4494" s="199"/>
    </row>
    <row r="4495" s="197" customFormat="true" ht="15.8" spans="1:6">
      <c r="A4495" s="199"/>
      <c r="B4495" s="216"/>
      <c r="C4495" s="199"/>
      <c r="D4495" s="199"/>
      <c r="E4495" s="199"/>
      <c r="F4495" s="199"/>
    </row>
    <row r="4496" s="197" customFormat="true" ht="15.8" spans="1:6">
      <c r="A4496" s="199"/>
      <c r="B4496" s="216"/>
      <c r="C4496" s="199"/>
      <c r="D4496" s="199"/>
      <c r="E4496" s="199"/>
      <c r="F4496" s="199"/>
    </row>
    <row r="4497" s="197" customFormat="true" ht="15.8" spans="1:6">
      <c r="A4497" s="199"/>
      <c r="B4497" s="216"/>
      <c r="C4497" s="199"/>
      <c r="D4497" s="199"/>
      <c r="E4497" s="199"/>
      <c r="F4497" s="199"/>
    </row>
    <row r="4498" s="197" customFormat="true" ht="15.8" spans="1:6">
      <c r="A4498" s="199"/>
      <c r="B4498" s="216"/>
      <c r="C4498" s="199"/>
      <c r="D4498" s="199"/>
      <c r="E4498" s="199"/>
      <c r="F4498" s="199"/>
    </row>
    <row r="4499" s="197" customFormat="true" ht="15.8" spans="1:6">
      <c r="A4499" s="199"/>
      <c r="B4499" s="216"/>
      <c r="C4499" s="199"/>
      <c r="D4499" s="199"/>
      <c r="E4499" s="199"/>
      <c r="F4499" s="199"/>
    </row>
    <row r="4500" s="197" customFormat="true" ht="15.8" spans="1:6">
      <c r="A4500" s="199"/>
      <c r="B4500" s="216"/>
      <c r="C4500" s="199"/>
      <c r="D4500" s="199"/>
      <c r="E4500" s="199"/>
      <c r="F4500" s="199"/>
    </row>
    <row r="4501" s="197" customFormat="true" ht="15.8" spans="1:6">
      <c r="A4501" s="199"/>
      <c r="B4501" s="216"/>
      <c r="C4501" s="199"/>
      <c r="D4501" s="199"/>
      <c r="E4501" s="199"/>
      <c r="F4501" s="199"/>
    </row>
    <row r="4502" s="197" customFormat="true" ht="15.8" spans="1:6">
      <c r="A4502" s="199"/>
      <c r="B4502" s="216"/>
      <c r="C4502" s="199"/>
      <c r="D4502" s="199"/>
      <c r="E4502" s="199"/>
      <c r="F4502" s="199"/>
    </row>
    <row r="4503" s="197" customFormat="true" ht="15.8" spans="1:6">
      <c r="A4503" s="199"/>
      <c r="B4503" s="216"/>
      <c r="C4503" s="199"/>
      <c r="D4503" s="199"/>
      <c r="E4503" s="199"/>
      <c r="F4503" s="199"/>
    </row>
    <row r="4504" s="197" customFormat="true" ht="15.8" spans="1:6">
      <c r="A4504" s="199"/>
      <c r="B4504" s="216"/>
      <c r="C4504" s="199"/>
      <c r="D4504" s="199"/>
      <c r="E4504" s="199"/>
      <c r="F4504" s="199"/>
    </row>
    <row r="4505" s="197" customFormat="true" ht="15.8" spans="1:6">
      <c r="A4505" s="199"/>
      <c r="B4505" s="216"/>
      <c r="C4505" s="199"/>
      <c r="D4505" s="199"/>
      <c r="E4505" s="199"/>
      <c r="F4505" s="199"/>
    </row>
    <row r="4506" s="197" customFormat="true" ht="15.8" spans="1:6">
      <c r="A4506" s="199"/>
      <c r="B4506" s="216"/>
      <c r="C4506" s="199"/>
      <c r="D4506" s="199"/>
      <c r="E4506" s="199"/>
      <c r="F4506" s="199"/>
    </row>
    <row r="4507" s="197" customFormat="true" ht="15.8" spans="1:6">
      <c r="A4507" s="199"/>
      <c r="B4507" s="216"/>
      <c r="C4507" s="199"/>
      <c r="D4507" s="199"/>
      <c r="E4507" s="199"/>
      <c r="F4507" s="199"/>
    </row>
    <row r="4508" s="197" customFormat="true" ht="15.8" spans="1:6">
      <c r="A4508" s="199"/>
      <c r="B4508" s="216"/>
      <c r="C4508" s="199"/>
      <c r="D4508" s="199"/>
      <c r="E4508" s="199"/>
      <c r="F4508" s="199"/>
    </row>
    <row r="4509" s="197" customFormat="true" ht="15.8" spans="1:6">
      <c r="A4509" s="199"/>
      <c r="B4509" s="216"/>
      <c r="C4509" s="199"/>
      <c r="D4509" s="199"/>
      <c r="E4509" s="199"/>
      <c r="F4509" s="199"/>
    </row>
    <row r="4510" s="197" customFormat="true" ht="15.8" spans="1:6">
      <c r="A4510" s="199"/>
      <c r="B4510" s="216"/>
      <c r="C4510" s="199"/>
      <c r="D4510" s="199"/>
      <c r="E4510" s="199"/>
      <c r="F4510" s="199"/>
    </row>
    <row r="4511" s="197" customFormat="true" ht="15.8" spans="1:6">
      <c r="A4511" s="199"/>
      <c r="B4511" s="216"/>
      <c r="C4511" s="199"/>
      <c r="D4511" s="199"/>
      <c r="E4511" s="199"/>
      <c r="F4511" s="199"/>
    </row>
    <row r="4512" s="197" customFormat="true" ht="15.8" spans="1:6">
      <c r="A4512" s="199"/>
      <c r="B4512" s="216"/>
      <c r="C4512" s="199"/>
      <c r="D4512" s="199"/>
      <c r="E4512" s="199"/>
      <c r="F4512" s="199"/>
    </row>
    <row r="4513" s="197" customFormat="true" ht="15.8" spans="1:6">
      <c r="A4513" s="199"/>
      <c r="B4513" s="216"/>
      <c r="C4513" s="199"/>
      <c r="D4513" s="199"/>
      <c r="E4513" s="199"/>
      <c r="F4513" s="199"/>
    </row>
    <row r="4514" s="197" customFormat="true" ht="15.8" spans="1:6">
      <c r="A4514" s="199"/>
      <c r="B4514" s="216"/>
      <c r="C4514" s="199"/>
      <c r="D4514" s="199"/>
      <c r="E4514" s="199"/>
      <c r="F4514" s="199"/>
    </row>
    <row r="4515" s="197" customFormat="true" ht="15.8" spans="1:6">
      <c r="A4515" s="199"/>
      <c r="B4515" s="216"/>
      <c r="C4515" s="199"/>
      <c r="D4515" s="199"/>
      <c r="E4515" s="199"/>
      <c r="F4515" s="199"/>
    </row>
    <row r="4516" s="197" customFormat="true" ht="15.8" spans="1:6">
      <c r="A4516" s="199"/>
      <c r="B4516" s="216"/>
      <c r="C4516" s="199"/>
      <c r="D4516" s="199"/>
      <c r="E4516" s="199"/>
      <c r="F4516" s="199"/>
    </row>
    <row r="4517" s="197" customFormat="true" ht="15.8" spans="1:6">
      <c r="A4517" s="199"/>
      <c r="B4517" s="216"/>
      <c r="C4517" s="199"/>
      <c r="D4517" s="199"/>
      <c r="E4517" s="199"/>
      <c r="F4517" s="199"/>
    </row>
    <row r="4518" s="197" customFormat="true" ht="15.8" spans="1:6">
      <c r="A4518" s="199"/>
      <c r="B4518" s="216"/>
      <c r="C4518" s="199"/>
      <c r="D4518" s="199"/>
      <c r="E4518" s="199"/>
      <c r="F4518" s="199"/>
    </row>
    <row r="4519" s="197" customFormat="true" ht="15.8" spans="1:6">
      <c r="A4519" s="199"/>
      <c r="B4519" s="216"/>
      <c r="C4519" s="199"/>
      <c r="D4519" s="199"/>
      <c r="E4519" s="199"/>
      <c r="F4519" s="199"/>
    </row>
    <row r="4520" s="197" customFormat="true" ht="15.8" spans="1:6">
      <c r="A4520" s="199"/>
      <c r="B4520" s="216"/>
      <c r="C4520" s="199"/>
      <c r="D4520" s="199"/>
      <c r="E4520" s="199"/>
      <c r="F4520" s="199"/>
    </row>
    <row r="4521" s="197" customFormat="true" ht="15.8" spans="1:6">
      <c r="A4521" s="199"/>
      <c r="B4521" s="216"/>
      <c r="C4521" s="199"/>
      <c r="D4521" s="199"/>
      <c r="E4521" s="199"/>
      <c r="F4521" s="199"/>
    </row>
    <row r="4522" s="197" customFormat="true" ht="15.8" spans="1:6">
      <c r="A4522" s="199"/>
      <c r="B4522" s="216"/>
      <c r="C4522" s="199"/>
      <c r="D4522" s="199"/>
      <c r="E4522" s="199"/>
      <c r="F4522" s="199"/>
    </row>
    <row r="4523" s="197" customFormat="true" ht="15.8" spans="1:6">
      <c r="A4523" s="199"/>
      <c r="B4523" s="216"/>
      <c r="C4523" s="199"/>
      <c r="D4523" s="199"/>
      <c r="E4523" s="199"/>
      <c r="F4523" s="199"/>
    </row>
    <row r="4524" s="197" customFormat="true" ht="15.8" spans="1:6">
      <c r="A4524" s="199"/>
      <c r="B4524" s="216"/>
      <c r="C4524" s="199"/>
      <c r="D4524" s="199"/>
      <c r="E4524" s="199"/>
      <c r="F4524" s="199"/>
    </row>
    <row r="4525" s="197" customFormat="true" ht="15.8" spans="1:6">
      <c r="A4525" s="199"/>
      <c r="B4525" s="216"/>
      <c r="C4525" s="199"/>
      <c r="D4525" s="199"/>
      <c r="E4525" s="199"/>
      <c r="F4525" s="199"/>
    </row>
    <row r="4526" s="197" customFormat="true" ht="15.8" spans="1:6">
      <c r="A4526" s="199"/>
      <c r="B4526" s="216"/>
      <c r="C4526" s="199"/>
      <c r="D4526" s="199"/>
      <c r="E4526" s="199"/>
      <c r="F4526" s="199"/>
    </row>
    <row r="4527" s="197" customFormat="true" ht="15.8" spans="1:6">
      <c r="A4527" s="199"/>
      <c r="B4527" s="216"/>
      <c r="C4527" s="199"/>
      <c r="D4527" s="199"/>
      <c r="E4527" s="199"/>
      <c r="F4527" s="199"/>
    </row>
    <row r="4528" s="197" customFormat="true" ht="15.8" spans="1:6">
      <c r="A4528" s="199"/>
      <c r="B4528" s="216"/>
      <c r="C4528" s="199"/>
      <c r="D4528" s="199"/>
      <c r="E4528" s="199"/>
      <c r="F4528" s="199"/>
    </row>
    <row r="4529" s="197" customFormat="true" ht="15.8" spans="1:6">
      <c r="A4529" s="199"/>
      <c r="B4529" s="216"/>
      <c r="C4529" s="199"/>
      <c r="D4529" s="199"/>
      <c r="E4529" s="199"/>
      <c r="F4529" s="199"/>
    </row>
    <row r="4530" s="197" customFormat="true" ht="15.8" spans="1:6">
      <c r="A4530" s="199"/>
      <c r="B4530" s="216"/>
      <c r="C4530" s="199"/>
      <c r="D4530" s="199"/>
      <c r="E4530" s="199"/>
      <c r="F4530" s="199"/>
    </row>
    <row r="4531" s="197" customFormat="true" ht="15.8" spans="1:6">
      <c r="A4531" s="199"/>
      <c r="B4531" s="216"/>
      <c r="C4531" s="199"/>
      <c r="D4531" s="199"/>
      <c r="E4531" s="199"/>
      <c r="F4531" s="199"/>
    </row>
    <row r="4532" s="197" customFormat="true" ht="15.8" spans="1:6">
      <c r="A4532" s="199"/>
      <c r="B4532" s="216"/>
      <c r="C4532" s="199"/>
      <c r="D4532" s="199"/>
      <c r="E4532" s="199"/>
      <c r="F4532" s="199"/>
    </row>
    <row r="4533" s="197" customFormat="true" ht="15.8" spans="1:6">
      <c r="A4533" s="199"/>
      <c r="B4533" s="216"/>
      <c r="C4533" s="199"/>
      <c r="D4533" s="199"/>
      <c r="E4533" s="199"/>
      <c r="F4533" s="199"/>
    </row>
    <row r="4534" s="197" customFormat="true" ht="15.8" spans="1:6">
      <c r="A4534" s="199"/>
      <c r="B4534" s="216"/>
      <c r="C4534" s="199"/>
      <c r="D4534" s="199"/>
      <c r="E4534" s="199"/>
      <c r="F4534" s="199"/>
    </row>
    <row r="4535" s="197" customFormat="true" ht="15.8" spans="1:6">
      <c r="A4535" s="199"/>
      <c r="B4535" s="216"/>
      <c r="C4535" s="199"/>
      <c r="D4535" s="199"/>
      <c r="E4535" s="199"/>
      <c r="F4535" s="199"/>
    </row>
    <row r="4536" s="197" customFormat="true" ht="15.8" spans="1:6">
      <c r="A4536" s="199"/>
      <c r="B4536" s="216"/>
      <c r="C4536" s="199"/>
      <c r="D4536" s="199"/>
      <c r="E4536" s="199"/>
      <c r="F4536" s="199"/>
    </row>
    <row r="4537" s="197" customFormat="true" ht="15.8" spans="1:6">
      <c r="A4537" s="199"/>
      <c r="B4537" s="216"/>
      <c r="C4537" s="199"/>
      <c r="D4537" s="199"/>
      <c r="E4537" s="199"/>
      <c r="F4537" s="199"/>
    </row>
    <row r="4538" s="197" customFormat="true" ht="15.8" spans="1:6">
      <c r="A4538" s="199"/>
      <c r="B4538" s="216"/>
      <c r="C4538" s="199"/>
      <c r="D4538" s="199"/>
      <c r="E4538" s="199"/>
      <c r="F4538" s="199"/>
    </row>
    <row r="4539" s="197" customFormat="true" ht="15.8" spans="1:6">
      <c r="A4539" s="199"/>
      <c r="B4539" s="216"/>
      <c r="C4539" s="199"/>
      <c r="D4539" s="199"/>
      <c r="E4539" s="199"/>
      <c r="F4539" s="199"/>
    </row>
    <row r="4540" s="197" customFormat="true" ht="15.8" spans="1:6">
      <c r="A4540" s="199"/>
      <c r="B4540" s="216"/>
      <c r="C4540" s="199"/>
      <c r="D4540" s="199"/>
      <c r="E4540" s="199"/>
      <c r="F4540" s="199"/>
    </row>
    <row r="4541" s="197" customFormat="true" ht="15.8" spans="1:6">
      <c r="A4541" s="199"/>
      <c r="B4541" s="216"/>
      <c r="C4541" s="199"/>
      <c r="D4541" s="199"/>
      <c r="E4541" s="199"/>
      <c r="F4541" s="199"/>
    </row>
    <row r="4542" s="197" customFormat="true" ht="15.8" spans="1:6">
      <c r="A4542" s="199"/>
      <c r="B4542" s="216"/>
      <c r="C4542" s="199"/>
      <c r="D4542" s="199"/>
      <c r="E4542" s="199"/>
      <c r="F4542" s="199"/>
    </row>
    <row r="4543" s="197" customFormat="true" ht="15.8" spans="1:6">
      <c r="A4543" s="199"/>
      <c r="B4543" s="216"/>
      <c r="C4543" s="199"/>
      <c r="D4543" s="199"/>
      <c r="E4543" s="199"/>
      <c r="F4543" s="199"/>
    </row>
    <row r="4544" s="197" customFormat="true" ht="15.8" spans="1:6">
      <c r="A4544" s="199"/>
      <c r="B4544" s="216"/>
      <c r="C4544" s="199"/>
      <c r="D4544" s="199"/>
      <c r="E4544" s="199"/>
      <c r="F4544" s="199"/>
    </row>
    <row r="4545" s="197" customFormat="true" ht="15.8" spans="1:6">
      <c r="A4545" s="199"/>
      <c r="B4545" s="216"/>
      <c r="C4545" s="199"/>
      <c r="D4545" s="199"/>
      <c r="E4545" s="199"/>
      <c r="F4545" s="199"/>
    </row>
    <row r="4546" s="197" customFormat="true" ht="15.8" spans="1:6">
      <c r="A4546" s="199"/>
      <c r="B4546" s="216"/>
      <c r="C4546" s="199"/>
      <c r="D4546" s="199"/>
      <c r="E4546" s="199"/>
      <c r="F4546" s="199"/>
    </row>
    <row r="4547" s="197" customFormat="true" ht="15.8" spans="1:6">
      <c r="A4547" s="199"/>
      <c r="B4547" s="216"/>
      <c r="C4547" s="199"/>
      <c r="D4547" s="199"/>
      <c r="E4547" s="199"/>
      <c r="F4547" s="199"/>
    </row>
    <row r="4548" s="197" customFormat="true" ht="15.8" spans="1:6">
      <c r="A4548" s="199"/>
      <c r="B4548" s="216"/>
      <c r="C4548" s="199"/>
      <c r="D4548" s="199"/>
      <c r="E4548" s="199"/>
      <c r="F4548" s="199"/>
    </row>
    <row r="4549" s="197" customFormat="true" ht="15.8" spans="1:6">
      <c r="A4549" s="199"/>
      <c r="B4549" s="216"/>
      <c r="C4549" s="199"/>
      <c r="D4549" s="199"/>
      <c r="E4549" s="199"/>
      <c r="F4549" s="199"/>
    </row>
    <row r="4550" s="197" customFormat="true" ht="15.8" spans="1:6">
      <c r="A4550" s="199"/>
      <c r="B4550" s="216"/>
      <c r="C4550" s="199"/>
      <c r="D4550" s="199"/>
      <c r="E4550" s="199"/>
      <c r="F4550" s="199"/>
    </row>
    <row r="4551" s="197" customFormat="true" ht="15.8" spans="1:6">
      <c r="A4551" s="199"/>
      <c r="B4551" s="216"/>
      <c r="C4551" s="199"/>
      <c r="D4551" s="199"/>
      <c r="E4551" s="199"/>
      <c r="F4551" s="199"/>
    </row>
    <row r="4552" s="197" customFormat="true" ht="15.8" spans="1:6">
      <c r="A4552" s="199"/>
      <c r="B4552" s="216"/>
      <c r="C4552" s="199"/>
      <c r="D4552" s="199"/>
      <c r="E4552" s="199"/>
      <c r="F4552" s="199"/>
    </row>
    <row r="4553" s="197" customFormat="true" ht="15.8" spans="1:6">
      <c r="A4553" s="199"/>
      <c r="B4553" s="216"/>
      <c r="C4553" s="199"/>
      <c r="D4553" s="199"/>
      <c r="E4553" s="199"/>
      <c r="F4553" s="199"/>
    </row>
    <row r="4554" s="197" customFormat="true" ht="15.8" spans="1:6">
      <c r="A4554" s="199"/>
      <c r="B4554" s="216"/>
      <c r="C4554" s="199"/>
      <c r="D4554" s="199"/>
      <c r="E4554" s="199"/>
      <c r="F4554" s="199"/>
    </row>
    <row r="4555" s="197" customFormat="true" ht="15.8" spans="1:6">
      <c r="A4555" s="199"/>
      <c r="B4555" s="216"/>
      <c r="C4555" s="199"/>
      <c r="D4555" s="199"/>
      <c r="E4555" s="199"/>
      <c r="F4555" s="199"/>
    </row>
    <row r="4556" s="197" customFormat="true" ht="15.8" spans="1:6">
      <c r="A4556" s="199"/>
      <c r="B4556" s="216"/>
      <c r="C4556" s="199"/>
      <c r="D4556" s="199"/>
      <c r="E4556" s="199"/>
      <c r="F4556" s="199"/>
    </row>
    <row r="4557" s="197" customFormat="true" ht="15.8" spans="1:6">
      <c r="A4557" s="199"/>
      <c r="B4557" s="216"/>
      <c r="C4557" s="199"/>
      <c r="D4557" s="199"/>
      <c r="E4557" s="199"/>
      <c r="F4557" s="199"/>
    </row>
    <row r="4558" s="197" customFormat="true" ht="15.8" spans="1:6">
      <c r="A4558" s="199"/>
      <c r="B4558" s="216"/>
      <c r="C4558" s="199"/>
      <c r="D4558" s="199"/>
      <c r="E4558" s="199"/>
      <c r="F4558" s="199"/>
    </row>
    <row r="4559" s="197" customFormat="true" ht="15.8" spans="1:6">
      <c r="A4559" s="199"/>
      <c r="B4559" s="216"/>
      <c r="C4559" s="199"/>
      <c r="D4559" s="199"/>
      <c r="E4559" s="199"/>
      <c r="F4559" s="199"/>
    </row>
    <row r="4560" s="197" customFormat="true" ht="15.8" spans="1:6">
      <c r="A4560" s="199"/>
      <c r="B4560" s="216"/>
      <c r="C4560" s="199"/>
      <c r="D4560" s="199"/>
      <c r="E4560" s="199"/>
      <c r="F4560" s="199"/>
    </row>
    <row r="4561" s="197" customFormat="true" ht="15.8" spans="1:6">
      <c r="A4561" s="199"/>
      <c r="B4561" s="216"/>
      <c r="C4561" s="199"/>
      <c r="D4561" s="199"/>
      <c r="E4561" s="199"/>
      <c r="F4561" s="199"/>
    </row>
    <row r="4562" s="197" customFormat="true" ht="15.8" spans="1:6">
      <c r="A4562" s="199"/>
      <c r="B4562" s="216"/>
      <c r="C4562" s="199"/>
      <c r="D4562" s="199"/>
      <c r="E4562" s="199"/>
      <c r="F4562" s="199"/>
    </row>
    <row r="4563" s="197" customFormat="true" ht="15.8" spans="1:6">
      <c r="A4563" s="199"/>
      <c r="B4563" s="216"/>
      <c r="C4563" s="199"/>
      <c r="D4563" s="199"/>
      <c r="E4563" s="199"/>
      <c r="F4563" s="199"/>
    </row>
    <row r="4564" s="197" customFormat="true" ht="15.8" spans="1:6">
      <c r="A4564" s="199"/>
      <c r="B4564" s="216"/>
      <c r="C4564" s="199"/>
      <c r="D4564" s="199"/>
      <c r="E4564" s="199"/>
      <c r="F4564" s="199"/>
    </row>
    <row r="4565" s="197" customFormat="true" ht="15.8" spans="1:6">
      <c r="A4565" s="199"/>
      <c r="B4565" s="216"/>
      <c r="C4565" s="199"/>
      <c r="D4565" s="199"/>
      <c r="E4565" s="199"/>
      <c r="F4565" s="199"/>
    </row>
    <row r="4566" s="197" customFormat="true" ht="15.8" spans="1:6">
      <c r="A4566" s="199"/>
      <c r="B4566" s="216"/>
      <c r="C4566" s="199"/>
      <c r="D4566" s="199"/>
      <c r="E4566" s="199"/>
      <c r="F4566" s="199"/>
    </row>
    <row r="4567" s="197" customFormat="true" ht="15.8" spans="1:6">
      <c r="A4567" s="199"/>
      <c r="B4567" s="216"/>
      <c r="C4567" s="199"/>
      <c r="D4567" s="199"/>
      <c r="E4567" s="199"/>
      <c r="F4567" s="199"/>
    </row>
    <row r="4568" s="197" customFormat="true" ht="15.8" spans="1:6">
      <c r="A4568" s="199"/>
      <c r="B4568" s="216"/>
      <c r="C4568" s="199"/>
      <c r="D4568" s="199"/>
      <c r="E4568" s="199"/>
      <c r="F4568" s="199"/>
    </row>
    <row r="4569" s="197" customFormat="true" ht="15.8" spans="1:6">
      <c r="A4569" s="199"/>
      <c r="B4569" s="216"/>
      <c r="C4569" s="199"/>
      <c r="D4569" s="199"/>
      <c r="E4569" s="199"/>
      <c r="F4569" s="199"/>
    </row>
    <row r="4570" s="197" customFormat="true" ht="15.8" spans="1:6">
      <c r="A4570" s="199"/>
      <c r="B4570" s="216"/>
      <c r="C4570" s="199"/>
      <c r="D4570" s="199"/>
      <c r="E4570" s="199"/>
      <c r="F4570" s="199"/>
    </row>
    <row r="4571" s="197" customFormat="true" ht="15.8" spans="1:6">
      <c r="A4571" s="199"/>
      <c r="B4571" s="216"/>
      <c r="C4571" s="199"/>
      <c r="D4571" s="199"/>
      <c r="E4571" s="199"/>
      <c r="F4571" s="199"/>
    </row>
    <row r="4572" s="197" customFormat="true" ht="15.8" spans="1:6">
      <c r="A4572" s="199"/>
      <c r="B4572" s="216"/>
      <c r="C4572" s="199"/>
      <c r="D4572" s="199"/>
      <c r="E4572" s="199"/>
      <c r="F4572" s="199"/>
    </row>
    <row r="4573" s="197" customFormat="true" ht="15.8" spans="1:6">
      <c r="A4573" s="199"/>
      <c r="B4573" s="216"/>
      <c r="C4573" s="199"/>
      <c r="D4573" s="199"/>
      <c r="E4573" s="199"/>
      <c r="F4573" s="199"/>
    </row>
    <row r="4574" s="197" customFormat="true" ht="15.8" spans="1:6">
      <c r="A4574" s="199"/>
      <c r="B4574" s="216"/>
      <c r="C4574" s="199"/>
      <c r="D4574" s="199"/>
      <c r="E4574" s="199"/>
      <c r="F4574" s="199"/>
    </row>
    <row r="4575" s="197" customFormat="true" ht="15.8" spans="1:6">
      <c r="A4575" s="199"/>
      <c r="B4575" s="216"/>
      <c r="C4575" s="199"/>
      <c r="D4575" s="199"/>
      <c r="E4575" s="199"/>
      <c r="F4575" s="199"/>
    </row>
    <row r="4576" s="197" customFormat="true" ht="15.8" spans="1:6">
      <c r="A4576" s="199"/>
      <c r="B4576" s="216"/>
      <c r="C4576" s="199"/>
      <c r="D4576" s="199"/>
      <c r="E4576" s="199"/>
      <c r="F4576" s="199"/>
    </row>
    <row r="4577" s="197" customFormat="true" ht="15.8" spans="1:6">
      <c r="A4577" s="199"/>
      <c r="B4577" s="216"/>
      <c r="C4577" s="199"/>
      <c r="D4577" s="199"/>
      <c r="E4577" s="199"/>
      <c r="F4577" s="199"/>
    </row>
    <row r="4578" s="197" customFormat="true" ht="15.8" spans="1:6">
      <c r="A4578" s="199"/>
      <c r="B4578" s="216"/>
      <c r="C4578" s="199"/>
      <c r="D4578" s="199"/>
      <c r="E4578" s="199"/>
      <c r="F4578" s="199"/>
    </row>
    <row r="4579" s="197" customFormat="true" ht="15.8" spans="1:6">
      <c r="A4579" s="199"/>
      <c r="B4579" s="216"/>
      <c r="C4579" s="199"/>
      <c r="D4579" s="199"/>
      <c r="E4579" s="199"/>
      <c r="F4579" s="199"/>
    </row>
    <row r="4580" s="197" customFormat="true" ht="15.8" spans="1:6">
      <c r="A4580" s="199"/>
      <c r="B4580" s="216"/>
      <c r="C4580" s="199"/>
      <c r="D4580" s="199"/>
      <c r="E4580" s="199"/>
      <c r="F4580" s="199"/>
    </row>
    <row r="4581" s="197" customFormat="true" ht="15.8" spans="1:6">
      <c r="A4581" s="199"/>
      <c r="B4581" s="216"/>
      <c r="C4581" s="199"/>
      <c r="D4581" s="199"/>
      <c r="E4581" s="199"/>
      <c r="F4581" s="199"/>
    </row>
    <row r="4582" s="197" customFormat="true" ht="15.8" spans="1:6">
      <c r="A4582" s="199"/>
      <c r="B4582" s="216"/>
      <c r="C4582" s="199"/>
      <c r="D4582" s="199"/>
      <c r="E4582" s="199"/>
      <c r="F4582" s="199"/>
    </row>
    <row r="4583" s="197" customFormat="true" ht="15.8" spans="1:6">
      <c r="A4583" s="199"/>
      <c r="B4583" s="216"/>
      <c r="C4583" s="199"/>
      <c r="D4583" s="199"/>
      <c r="E4583" s="199"/>
      <c r="F4583" s="199"/>
    </row>
    <row r="4584" s="197" customFormat="true" ht="15.8" spans="1:6">
      <c r="A4584" s="199"/>
      <c r="B4584" s="216"/>
      <c r="C4584" s="199"/>
      <c r="D4584" s="199"/>
      <c r="E4584" s="199"/>
      <c r="F4584" s="199"/>
    </row>
    <row r="4585" s="197" customFormat="true" ht="15.8" spans="1:6">
      <c r="A4585" s="199"/>
      <c r="B4585" s="216"/>
      <c r="C4585" s="199"/>
      <c r="D4585" s="199"/>
      <c r="E4585" s="199"/>
      <c r="F4585" s="199"/>
    </row>
    <row r="4586" s="197" customFormat="true" ht="15.8" spans="1:6">
      <c r="A4586" s="199"/>
      <c r="B4586" s="216"/>
      <c r="C4586" s="199"/>
      <c r="D4586" s="199"/>
      <c r="E4586" s="199"/>
      <c r="F4586" s="199"/>
    </row>
    <row r="4587" s="197" customFormat="true" ht="15.8" spans="1:6">
      <c r="A4587" s="199"/>
      <c r="B4587" s="216"/>
      <c r="C4587" s="199"/>
      <c r="D4587" s="199"/>
      <c r="E4587" s="199"/>
      <c r="F4587" s="199"/>
    </row>
    <row r="4588" s="197" customFormat="true" ht="15.8" spans="1:6">
      <c r="A4588" s="199"/>
      <c r="B4588" s="216"/>
      <c r="C4588" s="199"/>
      <c r="D4588" s="199"/>
      <c r="E4588" s="199"/>
      <c r="F4588" s="199"/>
    </row>
    <row r="4589" s="197" customFormat="true" ht="15.8" spans="1:6">
      <c r="A4589" s="199"/>
      <c r="B4589" s="216"/>
      <c r="C4589" s="199"/>
      <c r="D4589" s="199"/>
      <c r="E4589" s="199"/>
      <c r="F4589" s="199"/>
    </row>
    <row r="4590" s="197" customFormat="true" ht="15.8" spans="1:6">
      <c r="A4590" s="199"/>
      <c r="B4590" s="216"/>
      <c r="C4590" s="199"/>
      <c r="D4590" s="199"/>
      <c r="E4590" s="199"/>
      <c r="F4590" s="199"/>
    </row>
    <row r="4591" s="197" customFormat="true" ht="15.8" spans="1:6">
      <c r="A4591" s="199"/>
      <c r="B4591" s="216"/>
      <c r="C4591" s="199"/>
      <c r="D4591" s="199"/>
      <c r="E4591" s="199"/>
      <c r="F4591" s="199"/>
    </row>
    <row r="4592" s="197" customFormat="true" ht="15.8" spans="1:6">
      <c r="A4592" s="199"/>
      <c r="B4592" s="216"/>
      <c r="C4592" s="199"/>
      <c r="D4592" s="199"/>
      <c r="E4592" s="199"/>
      <c r="F4592" s="199"/>
    </row>
    <row r="4593" s="197" customFormat="true" ht="15.8" spans="1:6">
      <c r="A4593" s="199"/>
      <c r="B4593" s="216"/>
      <c r="C4593" s="199"/>
      <c r="D4593" s="199"/>
      <c r="E4593" s="199"/>
      <c r="F4593" s="199"/>
    </row>
    <row r="4594" s="197" customFormat="true" ht="15.8" spans="1:6">
      <c r="A4594" s="199"/>
      <c r="B4594" s="216"/>
      <c r="C4594" s="199"/>
      <c r="D4594" s="199"/>
      <c r="E4594" s="199"/>
      <c r="F4594" s="199"/>
    </row>
    <row r="4595" s="197" customFormat="true" ht="15.8" spans="1:6">
      <c r="A4595" s="199"/>
      <c r="B4595" s="216"/>
      <c r="C4595" s="199"/>
      <c r="D4595" s="199"/>
      <c r="E4595" s="199"/>
      <c r="F4595" s="199"/>
    </row>
    <row r="4596" s="197" customFormat="true" ht="15.8" spans="1:6">
      <c r="A4596" s="199"/>
      <c r="B4596" s="216"/>
      <c r="C4596" s="199"/>
      <c r="D4596" s="199"/>
      <c r="E4596" s="199"/>
      <c r="F4596" s="199"/>
    </row>
    <row r="4597" s="197" customFormat="true" ht="15.8" spans="1:6">
      <c r="A4597" s="199"/>
      <c r="B4597" s="216"/>
      <c r="C4597" s="199"/>
      <c r="D4597" s="199"/>
      <c r="E4597" s="199"/>
      <c r="F4597" s="199"/>
    </row>
    <row r="4598" s="197" customFormat="true" ht="15.8" spans="1:6">
      <c r="A4598" s="199"/>
      <c r="B4598" s="216"/>
      <c r="C4598" s="199"/>
      <c r="D4598" s="199"/>
      <c r="E4598" s="199"/>
      <c r="F4598" s="199"/>
    </row>
    <row r="4599" s="197" customFormat="true" ht="15.8" spans="1:6">
      <c r="A4599" s="199"/>
      <c r="B4599" s="216"/>
      <c r="C4599" s="199"/>
      <c r="D4599" s="199"/>
      <c r="E4599" s="199"/>
      <c r="F4599" s="199"/>
    </row>
    <row r="4600" s="197" customFormat="true" ht="15.8" spans="1:6">
      <c r="A4600" s="199"/>
      <c r="B4600" s="216"/>
      <c r="C4600" s="199"/>
      <c r="D4600" s="199"/>
      <c r="E4600" s="199"/>
      <c r="F4600" s="199"/>
    </row>
    <row r="4601" s="197" customFormat="true" ht="15.8" spans="1:6">
      <c r="A4601" s="199"/>
      <c r="B4601" s="216"/>
      <c r="C4601" s="199"/>
      <c r="D4601" s="199"/>
      <c r="E4601" s="199"/>
      <c r="F4601" s="199"/>
    </row>
    <row r="4602" s="197" customFormat="true" ht="15.8" spans="1:6">
      <c r="A4602" s="199"/>
      <c r="B4602" s="216"/>
      <c r="C4602" s="199"/>
      <c r="D4602" s="199"/>
      <c r="E4602" s="199"/>
      <c r="F4602" s="199"/>
    </row>
    <row r="4603" s="197" customFormat="true" ht="15.8" spans="1:6">
      <c r="A4603" s="199"/>
      <c r="B4603" s="216"/>
      <c r="C4603" s="199"/>
      <c r="D4603" s="199"/>
      <c r="E4603" s="199"/>
      <c r="F4603" s="199"/>
    </row>
    <row r="4604" s="197" customFormat="true" ht="15.8" spans="1:6">
      <c r="A4604" s="199"/>
      <c r="B4604" s="216"/>
      <c r="C4604" s="199"/>
      <c r="D4604" s="199"/>
      <c r="E4604" s="199"/>
      <c r="F4604" s="199"/>
    </row>
    <row r="4605" s="197" customFormat="true" ht="15.8" spans="1:6">
      <c r="A4605" s="199"/>
      <c r="B4605" s="216"/>
      <c r="C4605" s="199"/>
      <c r="D4605" s="199"/>
      <c r="E4605" s="199"/>
      <c r="F4605" s="199"/>
    </row>
    <row r="4606" s="197" customFormat="true" ht="15.8" spans="1:6">
      <c r="A4606" s="199"/>
      <c r="B4606" s="216"/>
      <c r="C4606" s="199"/>
      <c r="D4606" s="199"/>
      <c r="E4606" s="199"/>
      <c r="F4606" s="199"/>
    </row>
    <row r="4607" s="197" customFormat="true" ht="15.8" spans="1:6">
      <c r="A4607" s="199"/>
      <c r="B4607" s="216"/>
      <c r="C4607" s="199"/>
      <c r="D4607" s="199"/>
      <c r="E4607" s="199"/>
      <c r="F4607" s="199"/>
    </row>
    <row r="4608" s="197" customFormat="true" ht="15.8" spans="1:6">
      <c r="A4608" s="199"/>
      <c r="B4608" s="216"/>
      <c r="C4608" s="199"/>
      <c r="D4608" s="199"/>
      <c r="E4608" s="199"/>
      <c r="F4608" s="199"/>
    </row>
    <row r="4609" s="197" customFormat="true" ht="15.8" spans="1:6">
      <c r="A4609" s="199"/>
      <c r="B4609" s="216"/>
      <c r="C4609" s="199"/>
      <c r="D4609" s="199"/>
      <c r="E4609" s="199"/>
      <c r="F4609" s="199"/>
    </row>
    <row r="4610" s="197" customFormat="true" ht="15.8" spans="1:6">
      <c r="A4610" s="199"/>
      <c r="B4610" s="216"/>
      <c r="C4610" s="199"/>
      <c r="D4610" s="199"/>
      <c r="E4610" s="199"/>
      <c r="F4610" s="199"/>
    </row>
    <row r="4611" s="197" customFormat="true" ht="15.8" spans="1:6">
      <c r="A4611" s="199"/>
      <c r="B4611" s="216"/>
      <c r="C4611" s="199"/>
      <c r="D4611" s="199"/>
      <c r="E4611" s="199"/>
      <c r="F4611" s="199"/>
    </row>
    <row r="4612" s="197" customFormat="true" ht="15.8" spans="1:6">
      <c r="A4612" s="199"/>
      <c r="B4612" s="216"/>
      <c r="C4612" s="199"/>
      <c r="D4612" s="199"/>
      <c r="E4612" s="199"/>
      <c r="F4612" s="199"/>
    </row>
    <row r="4613" s="197" customFormat="true" ht="15.8" spans="1:6">
      <c r="A4613" s="199"/>
      <c r="B4613" s="216"/>
      <c r="C4613" s="199"/>
      <c r="D4613" s="199"/>
      <c r="E4613" s="199"/>
      <c r="F4613" s="199"/>
    </row>
    <row r="4614" s="197" customFormat="true" ht="15.8" spans="1:6">
      <c r="A4614" s="199"/>
      <c r="B4614" s="216"/>
      <c r="C4614" s="199"/>
      <c r="D4614" s="199"/>
      <c r="E4614" s="199"/>
      <c r="F4614" s="199"/>
    </row>
    <row r="4615" s="197" customFormat="true" ht="15.8" spans="1:6">
      <c r="A4615" s="199"/>
      <c r="B4615" s="216"/>
      <c r="C4615" s="199"/>
      <c r="D4615" s="199"/>
      <c r="E4615" s="199"/>
      <c r="F4615" s="199"/>
    </row>
    <row r="4616" s="197" customFormat="true" ht="15.8" spans="1:6">
      <c r="A4616" s="199"/>
      <c r="B4616" s="216"/>
      <c r="C4616" s="199"/>
      <c r="D4616" s="199"/>
      <c r="E4616" s="199"/>
      <c r="F4616" s="199"/>
    </row>
    <row r="4617" s="197" customFormat="true" ht="15.8" spans="1:6">
      <c r="A4617" s="199"/>
      <c r="B4617" s="216"/>
      <c r="C4617" s="199"/>
      <c r="D4617" s="199"/>
      <c r="E4617" s="199"/>
      <c r="F4617" s="199"/>
    </row>
    <row r="4618" s="197" customFormat="true" ht="15.8" spans="1:6">
      <c r="A4618" s="199"/>
      <c r="B4618" s="216"/>
      <c r="C4618" s="199"/>
      <c r="D4618" s="199"/>
      <c r="E4618" s="199"/>
      <c r="F4618" s="199"/>
    </row>
    <row r="4619" s="197" customFormat="true" ht="15.8" spans="1:6">
      <c r="A4619" s="199"/>
      <c r="B4619" s="216"/>
      <c r="C4619" s="199"/>
      <c r="D4619" s="199"/>
      <c r="E4619" s="199"/>
      <c r="F4619" s="199"/>
    </row>
    <row r="4620" s="197" customFormat="true" ht="15.8" spans="1:6">
      <c r="A4620" s="199"/>
      <c r="B4620" s="216"/>
      <c r="C4620" s="199"/>
      <c r="D4620" s="199"/>
      <c r="E4620" s="199"/>
      <c r="F4620" s="199"/>
    </row>
    <row r="4621" s="197" customFormat="true" ht="15.8" spans="1:6">
      <c r="A4621" s="199"/>
      <c r="B4621" s="216"/>
      <c r="C4621" s="199"/>
      <c r="D4621" s="199"/>
      <c r="E4621" s="199"/>
      <c r="F4621" s="199"/>
    </row>
    <row r="4622" s="197" customFormat="true" ht="15.8" spans="1:6">
      <c r="A4622" s="199"/>
      <c r="B4622" s="216"/>
      <c r="C4622" s="199"/>
      <c r="D4622" s="199"/>
      <c r="E4622" s="199"/>
      <c r="F4622" s="199"/>
    </row>
    <row r="4623" s="197" customFormat="true" ht="15.8" spans="1:6">
      <c r="A4623" s="199"/>
      <c r="B4623" s="216"/>
      <c r="C4623" s="199"/>
      <c r="D4623" s="199"/>
      <c r="E4623" s="199"/>
      <c r="F4623" s="199"/>
    </row>
    <row r="4624" s="197" customFormat="true" ht="15.8" spans="1:6">
      <c r="A4624" s="199"/>
      <c r="B4624" s="216"/>
      <c r="C4624" s="199"/>
      <c r="D4624" s="199"/>
      <c r="E4624" s="199"/>
      <c r="F4624" s="199"/>
    </row>
    <row r="4625" s="197" customFormat="true" ht="15.8" spans="1:6">
      <c r="A4625" s="199"/>
      <c r="B4625" s="216"/>
      <c r="C4625" s="199"/>
      <c r="D4625" s="199"/>
      <c r="E4625" s="199"/>
      <c r="F4625" s="199"/>
    </row>
    <row r="4626" s="197" customFormat="true" ht="15.8" spans="1:6">
      <c r="A4626" s="199"/>
      <c r="B4626" s="216"/>
      <c r="C4626" s="199"/>
      <c r="D4626" s="199"/>
      <c r="E4626" s="199"/>
      <c r="F4626" s="199"/>
    </row>
    <row r="4627" s="197" customFormat="true" ht="15.8" spans="1:6">
      <c r="A4627" s="199"/>
      <c r="B4627" s="216"/>
      <c r="C4627" s="199"/>
      <c r="D4627" s="199"/>
      <c r="E4627" s="199"/>
      <c r="F4627" s="199"/>
    </row>
    <row r="4628" s="197" customFormat="true" ht="15.8" spans="1:6">
      <c r="A4628" s="199"/>
      <c r="B4628" s="216"/>
      <c r="C4628" s="199"/>
      <c r="D4628" s="199"/>
      <c r="E4628" s="199"/>
      <c r="F4628" s="199"/>
    </row>
    <row r="4629" s="197" customFormat="true" ht="15.8" spans="1:6">
      <c r="A4629" s="199"/>
      <c r="B4629" s="216"/>
      <c r="C4629" s="199"/>
      <c r="D4629" s="199"/>
      <c r="E4629" s="199"/>
      <c r="F4629" s="199"/>
    </row>
    <row r="4630" s="197" customFormat="true" ht="15.8" spans="1:6">
      <c r="A4630" s="199"/>
      <c r="B4630" s="216"/>
      <c r="C4630" s="199"/>
      <c r="D4630" s="199"/>
      <c r="E4630" s="199"/>
      <c r="F4630" s="199"/>
    </row>
    <row r="4631" s="197" customFormat="true" ht="15.8" spans="1:6">
      <c r="A4631" s="199"/>
      <c r="B4631" s="216"/>
      <c r="C4631" s="199"/>
      <c r="D4631" s="199"/>
      <c r="E4631" s="199"/>
      <c r="F4631" s="199"/>
    </row>
    <row r="4632" s="197" customFormat="true" ht="15.8" spans="1:6">
      <c r="A4632" s="199"/>
      <c r="B4632" s="216"/>
      <c r="C4632" s="199"/>
      <c r="D4632" s="199"/>
      <c r="E4632" s="199"/>
      <c r="F4632" s="199"/>
    </row>
    <row r="4633" s="197" customFormat="true" ht="15.8" spans="1:6">
      <c r="A4633" s="199"/>
      <c r="B4633" s="216"/>
      <c r="C4633" s="199"/>
      <c r="D4633" s="199"/>
      <c r="E4633" s="199"/>
      <c r="F4633" s="199"/>
    </row>
    <row r="4634" s="197" customFormat="true" ht="15.8" spans="1:6">
      <c r="A4634" s="199"/>
      <c r="B4634" s="216"/>
      <c r="C4634" s="199"/>
      <c r="D4634" s="199"/>
      <c r="E4634" s="199"/>
      <c r="F4634" s="199"/>
    </row>
    <row r="4635" s="197" customFormat="true" ht="15.8" spans="1:6">
      <c r="A4635" s="199"/>
      <c r="B4635" s="216"/>
      <c r="C4635" s="199"/>
      <c r="D4635" s="199"/>
      <c r="E4635" s="199"/>
      <c r="F4635" s="199"/>
    </row>
    <row r="4636" s="197" customFormat="true" ht="15.8" spans="1:6">
      <c r="A4636" s="199"/>
      <c r="B4636" s="216"/>
      <c r="C4636" s="199"/>
      <c r="D4636" s="199"/>
      <c r="E4636" s="199"/>
      <c r="F4636" s="199"/>
    </row>
    <row r="4637" s="197" customFormat="true" ht="15.8" spans="1:6">
      <c r="A4637" s="199"/>
      <c r="B4637" s="216"/>
      <c r="C4637" s="199"/>
      <c r="D4637" s="199"/>
      <c r="E4637" s="199"/>
      <c r="F4637" s="199"/>
    </row>
    <row r="4638" s="197" customFormat="true" ht="15.8" spans="1:6">
      <c r="A4638" s="199"/>
      <c r="B4638" s="216"/>
      <c r="C4638" s="199"/>
      <c r="D4638" s="199"/>
      <c r="E4638" s="199"/>
      <c r="F4638" s="199"/>
    </row>
    <row r="4639" s="197" customFormat="true" ht="15.8" spans="1:6">
      <c r="A4639" s="199"/>
      <c r="B4639" s="216"/>
      <c r="C4639" s="199"/>
      <c r="D4639" s="199"/>
      <c r="E4639" s="199"/>
      <c r="F4639" s="199"/>
    </row>
    <row r="4640" s="197" customFormat="true" ht="15.8" spans="1:6">
      <c r="A4640" s="199"/>
      <c r="B4640" s="216"/>
      <c r="C4640" s="199"/>
      <c r="D4640" s="199"/>
      <c r="E4640" s="199"/>
      <c r="F4640" s="199"/>
    </row>
    <row r="4641" s="197" customFormat="true" ht="15.8" spans="1:6">
      <c r="A4641" s="199"/>
      <c r="B4641" s="216"/>
      <c r="C4641" s="199"/>
      <c r="D4641" s="199"/>
      <c r="E4641" s="199"/>
      <c r="F4641" s="199"/>
    </row>
    <row r="4642" s="197" customFormat="true" ht="15.8" spans="1:6">
      <c r="A4642" s="199"/>
      <c r="B4642" s="216"/>
      <c r="C4642" s="199"/>
      <c r="D4642" s="199"/>
      <c r="E4642" s="199"/>
      <c r="F4642" s="199"/>
    </row>
    <row r="4643" s="197" customFormat="true" ht="15.8" spans="1:6">
      <c r="A4643" s="199"/>
      <c r="B4643" s="216"/>
      <c r="C4643" s="199"/>
      <c r="D4643" s="199"/>
      <c r="E4643" s="199"/>
      <c r="F4643" s="199"/>
    </row>
    <row r="4644" s="197" customFormat="true" ht="15.8" spans="1:6">
      <c r="A4644" s="199"/>
      <c r="B4644" s="216"/>
      <c r="C4644" s="199"/>
      <c r="D4644" s="199"/>
      <c r="E4644" s="199"/>
      <c r="F4644" s="199"/>
    </row>
    <row r="4645" s="197" customFormat="true" ht="15.8" spans="1:6">
      <c r="A4645" s="199"/>
      <c r="B4645" s="216"/>
      <c r="C4645" s="199"/>
      <c r="D4645" s="199"/>
      <c r="E4645" s="199"/>
      <c r="F4645" s="199"/>
    </row>
    <row r="4646" s="197" customFormat="true" ht="15.8" spans="1:6">
      <c r="A4646" s="199"/>
      <c r="B4646" s="216"/>
      <c r="C4646" s="199"/>
      <c r="D4646" s="199"/>
      <c r="E4646" s="199"/>
      <c r="F4646" s="199"/>
    </row>
    <row r="4647" s="197" customFormat="true" ht="15.8" spans="1:6">
      <c r="A4647" s="199"/>
      <c r="B4647" s="216"/>
      <c r="C4647" s="199"/>
      <c r="D4647" s="199"/>
      <c r="E4647" s="199"/>
      <c r="F4647" s="199"/>
    </row>
    <row r="4648" s="197" customFormat="true" ht="15.8" spans="1:6">
      <c r="A4648" s="199"/>
      <c r="B4648" s="216"/>
      <c r="C4648" s="199"/>
      <c r="D4648" s="199"/>
      <c r="E4648" s="199"/>
      <c r="F4648" s="199"/>
    </row>
    <row r="4649" s="197" customFormat="true" ht="15.8" spans="1:6">
      <c r="A4649" s="199"/>
      <c r="B4649" s="216"/>
      <c r="C4649" s="199"/>
      <c r="D4649" s="199"/>
      <c r="E4649" s="199"/>
      <c r="F4649" s="199"/>
    </row>
    <row r="4650" s="197" customFormat="true" ht="15.8" spans="1:6">
      <c r="A4650" s="199"/>
      <c r="B4650" s="216"/>
      <c r="C4650" s="199"/>
      <c r="D4650" s="199"/>
      <c r="E4650" s="199"/>
      <c r="F4650" s="199"/>
    </row>
    <row r="4651" s="197" customFormat="true" ht="15.8" spans="1:6">
      <c r="A4651" s="199"/>
      <c r="B4651" s="216"/>
      <c r="C4651" s="199"/>
      <c r="D4651" s="199"/>
      <c r="E4651" s="199"/>
      <c r="F4651" s="199"/>
    </row>
    <row r="4652" s="197" customFormat="true" ht="15.8" spans="1:6">
      <c r="A4652" s="199"/>
      <c r="B4652" s="216"/>
      <c r="C4652" s="199"/>
      <c r="D4652" s="199"/>
      <c r="E4652" s="199"/>
      <c r="F4652" s="199"/>
    </row>
    <row r="4653" s="197" customFormat="true" ht="15.8" spans="1:6">
      <c r="A4653" s="199"/>
      <c r="B4653" s="216"/>
      <c r="C4653" s="199"/>
      <c r="D4653" s="199"/>
      <c r="E4653" s="199"/>
      <c r="F4653" s="199"/>
    </row>
    <row r="4654" s="197" customFormat="true" ht="15.8" spans="1:6">
      <c r="A4654" s="199"/>
      <c r="B4654" s="216"/>
      <c r="C4654" s="199"/>
      <c r="D4654" s="199"/>
      <c r="E4654" s="199"/>
      <c r="F4654" s="199"/>
    </row>
    <row r="4655" s="197" customFormat="true" ht="15.8" spans="1:6">
      <c r="A4655" s="199"/>
      <c r="B4655" s="216"/>
      <c r="C4655" s="199"/>
      <c r="D4655" s="199"/>
      <c r="E4655" s="199"/>
      <c r="F4655" s="199"/>
    </row>
    <row r="4656" s="197" customFormat="true" ht="15.8" spans="1:6">
      <c r="A4656" s="199"/>
      <c r="B4656" s="216"/>
      <c r="C4656" s="199"/>
      <c r="D4656" s="199"/>
      <c r="E4656" s="199"/>
      <c r="F4656" s="199"/>
    </row>
    <row r="4657" s="197" customFormat="true" ht="15.8" spans="1:6">
      <c r="A4657" s="199"/>
      <c r="B4657" s="216"/>
      <c r="C4657" s="199"/>
      <c r="D4657" s="199"/>
      <c r="E4657" s="199"/>
      <c r="F4657" s="199"/>
    </row>
    <row r="4658" s="197" customFormat="true" ht="15.8" spans="1:6">
      <c r="A4658" s="199"/>
      <c r="B4658" s="216"/>
      <c r="C4658" s="199"/>
      <c r="D4658" s="199"/>
      <c r="E4658" s="199"/>
      <c r="F4658" s="199"/>
    </row>
    <row r="4659" s="197" customFormat="true" ht="15.8" spans="1:6">
      <c r="A4659" s="199"/>
      <c r="B4659" s="216"/>
      <c r="C4659" s="199"/>
      <c r="D4659" s="199"/>
      <c r="E4659" s="199"/>
      <c r="F4659" s="199"/>
    </row>
    <row r="4660" s="197" customFormat="true" ht="15.8" spans="1:6">
      <c r="A4660" s="199"/>
      <c r="B4660" s="216"/>
      <c r="C4660" s="199"/>
      <c r="D4660" s="199"/>
      <c r="E4660" s="199"/>
      <c r="F4660" s="199"/>
    </row>
    <row r="4661" s="197" customFormat="true" ht="15.8" spans="1:6">
      <c r="A4661" s="199"/>
      <c r="B4661" s="216"/>
      <c r="C4661" s="199"/>
      <c r="D4661" s="199"/>
      <c r="E4661" s="199"/>
      <c r="F4661" s="199"/>
    </row>
    <row r="4662" s="197" customFormat="true" ht="15.8" spans="1:6">
      <c r="A4662" s="199"/>
      <c r="B4662" s="216"/>
      <c r="C4662" s="199"/>
      <c r="D4662" s="199"/>
      <c r="E4662" s="199"/>
      <c r="F4662" s="199"/>
    </row>
    <row r="4663" s="197" customFormat="true" ht="15.8" spans="1:6">
      <c r="A4663" s="199"/>
      <c r="B4663" s="216"/>
      <c r="C4663" s="199"/>
      <c r="D4663" s="199"/>
      <c r="E4663" s="199"/>
      <c r="F4663" s="199"/>
    </row>
    <row r="4664" s="197" customFormat="true" ht="15.8" spans="1:6">
      <c r="A4664" s="199"/>
      <c r="B4664" s="216"/>
      <c r="C4664" s="199"/>
      <c r="D4664" s="199"/>
      <c r="E4664" s="199"/>
      <c r="F4664" s="199"/>
    </row>
    <row r="4665" s="197" customFormat="true" ht="15.8" spans="1:6">
      <c r="A4665" s="199"/>
      <c r="B4665" s="216"/>
      <c r="C4665" s="199"/>
      <c r="D4665" s="199"/>
      <c r="E4665" s="199"/>
      <c r="F4665" s="199"/>
    </row>
    <row r="4666" s="197" customFormat="true" ht="15.8" spans="1:6">
      <c r="A4666" s="199"/>
      <c r="B4666" s="216"/>
      <c r="C4666" s="199"/>
      <c r="D4666" s="199"/>
      <c r="E4666" s="199"/>
      <c r="F4666" s="199"/>
    </row>
    <row r="4667" s="197" customFormat="true" ht="15.8" spans="1:6">
      <c r="A4667" s="199"/>
      <c r="B4667" s="216"/>
      <c r="C4667" s="199"/>
      <c r="D4667" s="199"/>
      <c r="E4667" s="199"/>
      <c r="F4667" s="199"/>
    </row>
    <row r="4668" s="197" customFormat="true" ht="15.8" spans="1:6">
      <c r="A4668" s="199"/>
      <c r="B4668" s="216"/>
      <c r="C4668" s="199"/>
      <c r="D4668" s="199"/>
      <c r="E4668" s="199"/>
      <c r="F4668" s="199"/>
    </row>
    <row r="4669" s="197" customFormat="true" ht="15.8" spans="1:6">
      <c r="A4669" s="199"/>
      <c r="B4669" s="216"/>
      <c r="C4669" s="199"/>
      <c r="D4669" s="199"/>
      <c r="E4669" s="199"/>
      <c r="F4669" s="199"/>
    </row>
    <row r="4670" s="197" customFormat="true" ht="15.8" spans="1:6">
      <c r="A4670" s="199"/>
      <c r="B4670" s="216"/>
      <c r="C4670" s="199"/>
      <c r="D4670" s="199"/>
      <c r="E4670" s="199"/>
      <c r="F4670" s="199"/>
    </row>
    <row r="4671" s="197" customFormat="true" ht="15.8" spans="1:6">
      <c r="A4671" s="199"/>
      <c r="B4671" s="216"/>
      <c r="C4671" s="199"/>
      <c r="D4671" s="199"/>
      <c r="E4671" s="199"/>
      <c r="F4671" s="199"/>
    </row>
    <row r="4672" s="197" customFormat="true" ht="15.8" spans="1:6">
      <c r="A4672" s="199"/>
      <c r="B4672" s="216"/>
      <c r="C4672" s="199"/>
      <c r="D4672" s="199"/>
      <c r="E4672" s="199"/>
      <c r="F4672" s="199"/>
    </row>
    <row r="4673" s="197" customFormat="true" ht="15.8" spans="1:6">
      <c r="A4673" s="199"/>
      <c r="B4673" s="216"/>
      <c r="C4673" s="199"/>
      <c r="D4673" s="199"/>
      <c r="E4673" s="199"/>
      <c r="F4673" s="199"/>
    </row>
    <row r="4674" s="197" customFormat="true" ht="15.8" spans="1:6">
      <c r="A4674" s="199"/>
      <c r="B4674" s="216"/>
      <c r="C4674" s="199"/>
      <c r="D4674" s="199"/>
      <c r="E4674" s="199"/>
      <c r="F4674" s="199"/>
    </row>
    <row r="4675" s="197" customFormat="true" ht="15.8" spans="1:6">
      <c r="A4675" s="199"/>
      <c r="B4675" s="216"/>
      <c r="C4675" s="199"/>
      <c r="D4675" s="199"/>
      <c r="E4675" s="199"/>
      <c r="F4675" s="199"/>
    </row>
    <row r="4676" s="197" customFormat="true" ht="15.8" spans="1:6">
      <c r="A4676" s="199"/>
      <c r="B4676" s="216"/>
      <c r="C4676" s="199"/>
      <c r="D4676" s="199"/>
      <c r="E4676" s="199"/>
      <c r="F4676" s="199"/>
    </row>
    <row r="4677" s="197" customFormat="true" ht="15.8" spans="1:6">
      <c r="A4677" s="199"/>
      <c r="B4677" s="216"/>
      <c r="C4677" s="199"/>
      <c r="D4677" s="199"/>
      <c r="E4677" s="199"/>
      <c r="F4677" s="199"/>
    </row>
    <row r="4678" s="197" customFormat="true" ht="15.8" spans="1:6">
      <c r="A4678" s="199"/>
      <c r="B4678" s="216"/>
      <c r="C4678" s="199"/>
      <c r="D4678" s="199"/>
      <c r="E4678" s="199"/>
      <c r="F4678" s="199"/>
    </row>
    <row r="4679" s="197" customFormat="true" ht="15.8" spans="1:6">
      <c r="A4679" s="199"/>
      <c r="B4679" s="216"/>
      <c r="C4679" s="199"/>
      <c r="D4679" s="199"/>
      <c r="E4679" s="199"/>
      <c r="F4679" s="199"/>
    </row>
    <row r="4680" s="197" customFormat="true" ht="15.8" spans="1:6">
      <c r="A4680" s="199"/>
      <c r="B4680" s="216"/>
      <c r="C4680" s="199"/>
      <c r="D4680" s="199"/>
      <c r="E4680" s="199"/>
      <c r="F4680" s="199"/>
    </row>
    <row r="4681" s="197" customFormat="true" ht="15.8" spans="1:6">
      <c r="A4681" s="199"/>
      <c r="B4681" s="216"/>
      <c r="C4681" s="199"/>
      <c r="D4681" s="199"/>
      <c r="E4681" s="199"/>
      <c r="F4681" s="199"/>
    </row>
    <row r="4682" s="197" customFormat="true" ht="15.8" spans="1:6">
      <c r="A4682" s="199"/>
      <c r="B4682" s="216"/>
      <c r="C4682" s="199"/>
      <c r="D4682" s="199"/>
      <c r="E4682" s="199"/>
      <c r="F4682" s="199"/>
    </row>
    <row r="4683" s="197" customFormat="true" ht="15.8" spans="1:6">
      <c r="A4683" s="199"/>
      <c r="B4683" s="216"/>
      <c r="C4683" s="199"/>
      <c r="D4683" s="199"/>
      <c r="E4683" s="199"/>
      <c r="F4683" s="199"/>
    </row>
    <row r="4684" s="197" customFormat="true" ht="15.8" spans="1:6">
      <c r="A4684" s="199"/>
      <c r="B4684" s="216"/>
      <c r="C4684" s="199"/>
      <c r="D4684" s="199"/>
      <c r="E4684" s="199"/>
      <c r="F4684" s="199"/>
    </row>
    <row r="4685" s="197" customFormat="true" ht="15.8" spans="1:6">
      <c r="A4685" s="199"/>
      <c r="B4685" s="216"/>
      <c r="C4685" s="199"/>
      <c r="D4685" s="199"/>
      <c r="E4685" s="199"/>
      <c r="F4685" s="199"/>
    </row>
    <row r="4686" s="197" customFormat="true" ht="15.8" spans="1:6">
      <c r="A4686" s="199"/>
      <c r="B4686" s="216"/>
      <c r="C4686" s="199"/>
      <c r="D4686" s="199"/>
      <c r="E4686" s="199"/>
      <c r="F4686" s="199"/>
    </row>
    <row r="4687" s="197" customFormat="true" ht="15.8" spans="1:6">
      <c r="A4687" s="199"/>
      <c r="B4687" s="216"/>
      <c r="C4687" s="199"/>
      <c r="D4687" s="199"/>
      <c r="E4687" s="199"/>
      <c r="F4687" s="199"/>
    </row>
    <row r="4688" s="197" customFormat="true" ht="15.8" spans="1:6">
      <c r="A4688" s="199"/>
      <c r="B4688" s="216"/>
      <c r="C4688" s="199"/>
      <c r="D4688" s="199"/>
      <c r="E4688" s="199"/>
      <c r="F4688" s="199"/>
    </row>
    <row r="4689" s="197" customFormat="true" ht="15.8" spans="1:6">
      <c r="A4689" s="199"/>
      <c r="B4689" s="216"/>
      <c r="C4689" s="199"/>
      <c r="D4689" s="199"/>
      <c r="E4689" s="199"/>
      <c r="F4689" s="199"/>
    </row>
    <row r="4690" s="197" customFormat="true" ht="15.8" spans="1:6">
      <c r="A4690" s="199"/>
      <c r="B4690" s="216"/>
      <c r="C4690" s="199"/>
      <c r="D4690" s="199"/>
      <c r="E4690" s="199"/>
      <c r="F4690" s="199"/>
    </row>
    <row r="4691" s="197" customFormat="true" ht="15.8" spans="1:6">
      <c r="A4691" s="199"/>
      <c r="B4691" s="216"/>
      <c r="C4691" s="199"/>
      <c r="D4691" s="199"/>
      <c r="E4691" s="199"/>
      <c r="F4691" s="199"/>
    </row>
    <row r="4692" s="197" customFormat="true" ht="15.8" spans="1:6">
      <c r="A4692" s="199"/>
      <c r="B4692" s="216"/>
      <c r="C4692" s="199"/>
      <c r="D4692" s="199"/>
      <c r="E4692" s="199"/>
      <c r="F4692" s="199"/>
    </row>
    <row r="4693" s="197" customFormat="true" ht="15.8" spans="1:6">
      <c r="A4693" s="199"/>
      <c r="B4693" s="216"/>
      <c r="C4693" s="199"/>
      <c r="D4693" s="199"/>
      <c r="E4693" s="199"/>
      <c r="F4693" s="199"/>
    </row>
    <row r="4694" s="197" customFormat="true" ht="15.8" spans="1:6">
      <c r="A4694" s="199"/>
      <c r="B4694" s="216"/>
      <c r="C4694" s="199"/>
      <c r="D4694" s="199"/>
      <c r="E4694" s="199"/>
      <c r="F4694" s="199"/>
    </row>
    <row r="4695" s="197" customFormat="true" ht="15.8" spans="1:6">
      <c r="A4695" s="199"/>
      <c r="B4695" s="216"/>
      <c r="C4695" s="199"/>
      <c r="D4695" s="199"/>
      <c r="E4695" s="199"/>
      <c r="F4695" s="199"/>
    </row>
    <row r="4696" s="197" customFormat="true" ht="15.8" spans="1:6">
      <c r="A4696" s="199"/>
      <c r="B4696" s="216"/>
      <c r="C4696" s="199"/>
      <c r="D4696" s="199"/>
      <c r="E4696" s="199"/>
      <c r="F4696" s="199"/>
    </row>
    <row r="4697" s="197" customFormat="true" ht="15.8" spans="1:6">
      <c r="A4697" s="199"/>
      <c r="B4697" s="216"/>
      <c r="C4697" s="199"/>
      <c r="D4697" s="199"/>
      <c r="E4697" s="199"/>
      <c r="F4697" s="199"/>
    </row>
    <row r="4698" s="197" customFormat="true" ht="15.8" spans="1:6">
      <c r="A4698" s="199"/>
      <c r="B4698" s="216"/>
      <c r="C4698" s="199"/>
      <c r="D4698" s="199"/>
      <c r="E4698" s="199"/>
      <c r="F4698" s="199"/>
    </row>
    <row r="4699" s="197" customFormat="true" ht="15.8" spans="1:6">
      <c r="A4699" s="199"/>
      <c r="B4699" s="216"/>
      <c r="C4699" s="199"/>
      <c r="D4699" s="199"/>
      <c r="E4699" s="199"/>
      <c r="F4699" s="199"/>
    </row>
    <row r="4700" s="197" customFormat="true" ht="15.8" spans="1:6">
      <c r="A4700" s="199"/>
      <c r="B4700" s="216"/>
      <c r="C4700" s="199"/>
      <c r="D4700" s="199"/>
      <c r="E4700" s="199"/>
      <c r="F4700" s="199"/>
    </row>
    <row r="4701" s="197" customFormat="true" ht="15.8" spans="1:6">
      <c r="A4701" s="199"/>
      <c r="B4701" s="216"/>
      <c r="C4701" s="199"/>
      <c r="D4701" s="199"/>
      <c r="E4701" s="199"/>
      <c r="F4701" s="199"/>
    </row>
    <row r="4702" s="197" customFormat="true" ht="15.8" spans="1:6">
      <c r="A4702" s="199"/>
      <c r="B4702" s="216"/>
      <c r="C4702" s="199"/>
      <c r="D4702" s="199"/>
      <c r="E4702" s="199"/>
      <c r="F4702" s="199"/>
    </row>
    <row r="4703" s="197" customFormat="true" ht="15.8" spans="1:6">
      <c r="A4703" s="199"/>
      <c r="B4703" s="216"/>
      <c r="C4703" s="199"/>
      <c r="D4703" s="199"/>
      <c r="E4703" s="199"/>
      <c r="F4703" s="199"/>
    </row>
    <row r="4704" s="197" customFormat="true" ht="15.8" spans="1:6">
      <c r="A4704" s="199"/>
      <c r="B4704" s="216"/>
      <c r="C4704" s="199"/>
      <c r="D4704" s="199"/>
      <c r="E4704" s="199"/>
      <c r="F4704" s="199"/>
    </row>
    <row r="4705" s="197" customFormat="true" ht="15.8" spans="1:6">
      <c r="A4705" s="199"/>
      <c r="B4705" s="216"/>
      <c r="C4705" s="199"/>
      <c r="D4705" s="199"/>
      <c r="E4705" s="199"/>
      <c r="F4705" s="199"/>
    </row>
    <row r="4706" s="197" customFormat="true" ht="15.8" spans="1:6">
      <c r="A4706" s="199"/>
      <c r="B4706" s="216"/>
      <c r="C4706" s="199"/>
      <c r="D4706" s="199"/>
      <c r="E4706" s="199"/>
      <c r="F4706" s="199"/>
    </row>
    <row r="4707" s="197" customFormat="true" ht="15.8" spans="1:6">
      <c r="A4707" s="199"/>
      <c r="B4707" s="216"/>
      <c r="C4707" s="199"/>
      <c r="D4707" s="199"/>
      <c r="E4707" s="199"/>
      <c r="F4707" s="199"/>
    </row>
    <row r="4708" s="197" customFormat="true" ht="15.8" spans="1:6">
      <c r="A4708" s="199"/>
      <c r="B4708" s="216"/>
      <c r="C4708" s="199"/>
      <c r="D4708" s="199"/>
      <c r="E4708" s="199"/>
      <c r="F4708" s="199"/>
    </row>
    <row r="4709" s="197" customFormat="true" ht="15.8" spans="1:6">
      <c r="A4709" s="199"/>
      <c r="B4709" s="216"/>
      <c r="C4709" s="199"/>
      <c r="D4709" s="199"/>
      <c r="E4709" s="199"/>
      <c r="F4709" s="199"/>
    </row>
    <row r="4710" s="197" customFormat="true" ht="15.8" spans="1:6">
      <c r="A4710" s="199"/>
      <c r="B4710" s="216"/>
      <c r="C4710" s="199"/>
      <c r="D4710" s="199"/>
      <c r="E4710" s="199"/>
      <c r="F4710" s="199"/>
    </row>
    <row r="4711" s="197" customFormat="true" ht="15.8" spans="1:6">
      <c r="A4711" s="199"/>
      <c r="B4711" s="216"/>
      <c r="C4711" s="199"/>
      <c r="D4711" s="199"/>
      <c r="E4711" s="199"/>
      <c r="F4711" s="199"/>
    </row>
    <row r="4712" s="197" customFormat="true" ht="15.8" spans="1:6">
      <c r="A4712" s="199"/>
      <c r="B4712" s="216"/>
      <c r="C4712" s="199"/>
      <c r="D4712" s="199"/>
      <c r="E4712" s="199"/>
      <c r="F4712" s="199"/>
    </row>
    <row r="4713" s="197" customFormat="true" ht="15.8" spans="1:6">
      <c r="A4713" s="199"/>
      <c r="B4713" s="216"/>
      <c r="C4713" s="199"/>
      <c r="D4713" s="199"/>
      <c r="E4713" s="199"/>
      <c r="F4713" s="199"/>
    </row>
    <row r="4714" s="197" customFormat="true" ht="15.8" spans="1:6">
      <c r="A4714" s="199"/>
      <c r="B4714" s="216"/>
      <c r="C4714" s="199"/>
      <c r="D4714" s="199"/>
      <c r="E4714" s="199"/>
      <c r="F4714" s="199"/>
    </row>
    <row r="4715" s="197" customFormat="true" ht="15.8" spans="1:6">
      <c r="A4715" s="199"/>
      <c r="B4715" s="216"/>
      <c r="C4715" s="199"/>
      <c r="D4715" s="199"/>
      <c r="E4715" s="199"/>
      <c r="F4715" s="199"/>
    </row>
    <row r="4716" s="197" customFormat="true" ht="15.8" spans="1:6">
      <c r="A4716" s="199"/>
      <c r="B4716" s="216"/>
      <c r="C4716" s="199"/>
      <c r="D4716" s="199"/>
      <c r="E4716" s="199"/>
      <c r="F4716" s="199"/>
    </row>
    <row r="4717" s="197" customFormat="true" ht="15.8" spans="1:6">
      <c r="A4717" s="199"/>
      <c r="B4717" s="216"/>
      <c r="C4717" s="199"/>
      <c r="D4717" s="199"/>
      <c r="E4717" s="199"/>
      <c r="F4717" s="199"/>
    </row>
    <row r="4718" s="197" customFormat="true" ht="15.8" spans="1:6">
      <c r="A4718" s="199"/>
      <c r="B4718" s="216"/>
      <c r="C4718" s="199"/>
      <c r="D4718" s="199"/>
      <c r="E4718" s="199"/>
      <c r="F4718" s="199"/>
    </row>
    <row r="4719" s="197" customFormat="true" ht="15.8" spans="1:6">
      <c r="A4719" s="199"/>
      <c r="B4719" s="216"/>
      <c r="C4719" s="199"/>
      <c r="D4719" s="199"/>
      <c r="E4719" s="199"/>
      <c r="F4719" s="199"/>
    </row>
    <row r="4720" s="197" customFormat="true" ht="15.8" spans="1:6">
      <c r="A4720" s="199"/>
      <c r="B4720" s="216"/>
      <c r="C4720" s="199"/>
      <c r="D4720" s="199"/>
      <c r="E4720" s="199"/>
      <c r="F4720" s="199"/>
    </row>
    <row r="4721" s="197" customFormat="true" ht="15.8" spans="1:6">
      <c r="A4721" s="199"/>
      <c r="B4721" s="216"/>
      <c r="C4721" s="199"/>
      <c r="D4721" s="199"/>
      <c r="E4721" s="199"/>
      <c r="F4721" s="199"/>
    </row>
    <row r="4722" s="197" customFormat="true" ht="15.8" spans="1:6">
      <c r="A4722" s="199"/>
      <c r="B4722" s="216"/>
      <c r="C4722" s="199"/>
      <c r="D4722" s="199"/>
      <c r="E4722" s="199"/>
      <c r="F4722" s="199"/>
    </row>
    <row r="4723" s="197" customFormat="true" ht="15.8" spans="1:6">
      <c r="A4723" s="199"/>
      <c r="B4723" s="216"/>
      <c r="C4723" s="199"/>
      <c r="D4723" s="199"/>
      <c r="E4723" s="199"/>
      <c r="F4723" s="199"/>
    </row>
    <row r="4724" s="197" customFormat="true" ht="15.8" spans="1:6">
      <c r="A4724" s="199"/>
      <c r="B4724" s="216"/>
      <c r="C4724" s="199"/>
      <c r="D4724" s="199"/>
      <c r="E4724" s="199"/>
      <c r="F4724" s="199"/>
    </row>
    <row r="4725" s="197" customFormat="true" ht="15.8" spans="1:6">
      <c r="A4725" s="199"/>
      <c r="B4725" s="216"/>
      <c r="C4725" s="199"/>
      <c r="D4725" s="199"/>
      <c r="E4725" s="199"/>
      <c r="F4725" s="199"/>
    </row>
    <row r="4726" s="197" customFormat="true" ht="15.8" spans="1:6">
      <c r="A4726" s="199"/>
      <c r="B4726" s="216"/>
      <c r="C4726" s="199"/>
      <c r="D4726" s="199"/>
      <c r="E4726" s="199"/>
      <c r="F4726" s="199"/>
    </row>
    <row r="4727" s="197" customFormat="true" ht="15.8" spans="1:6">
      <c r="A4727" s="199"/>
      <c r="B4727" s="216"/>
      <c r="C4727" s="199"/>
      <c r="D4727" s="199"/>
      <c r="E4727" s="199"/>
      <c r="F4727" s="199"/>
    </row>
    <row r="4728" s="197" customFormat="true" ht="15.8" spans="1:6">
      <c r="A4728" s="199"/>
      <c r="B4728" s="216"/>
      <c r="C4728" s="199"/>
      <c r="D4728" s="199"/>
      <c r="E4728" s="199"/>
      <c r="F4728" s="199"/>
    </row>
    <row r="4729" s="197" customFormat="true" ht="15.8" spans="1:6">
      <c r="A4729" s="199"/>
      <c r="B4729" s="216"/>
      <c r="C4729" s="199"/>
      <c r="D4729" s="199"/>
      <c r="E4729" s="199"/>
      <c r="F4729" s="199"/>
    </row>
    <row r="4730" s="197" customFormat="true" ht="15.8" spans="1:6">
      <c r="A4730" s="199"/>
      <c r="B4730" s="216"/>
      <c r="C4730" s="199"/>
      <c r="D4730" s="199"/>
      <c r="E4730" s="199"/>
      <c r="F4730" s="199"/>
    </row>
    <row r="4731" s="197" customFormat="true" ht="15.8" spans="1:6">
      <c r="A4731" s="199"/>
      <c r="B4731" s="216"/>
      <c r="C4731" s="199"/>
      <c r="D4731" s="199"/>
      <c r="E4731" s="199"/>
      <c r="F4731" s="199"/>
    </row>
    <row r="4732" s="197" customFormat="true" ht="15.8" spans="1:6">
      <c r="A4732" s="199"/>
      <c r="B4732" s="216"/>
      <c r="C4732" s="199"/>
      <c r="D4732" s="199"/>
      <c r="E4732" s="199"/>
      <c r="F4732" s="199"/>
    </row>
    <row r="4733" s="197" customFormat="true" ht="15.8" spans="1:6">
      <c r="A4733" s="199"/>
      <c r="B4733" s="216"/>
      <c r="C4733" s="199"/>
      <c r="D4733" s="199"/>
      <c r="E4733" s="199"/>
      <c r="F4733" s="199"/>
    </row>
    <row r="4734" s="197" customFormat="true" ht="15.8" spans="1:6">
      <c r="A4734" s="199"/>
      <c r="B4734" s="216"/>
      <c r="C4734" s="199"/>
      <c r="D4734" s="199"/>
      <c r="E4734" s="199"/>
      <c r="F4734" s="199"/>
    </row>
    <row r="4735" s="197" customFormat="true" ht="15.8" spans="1:6">
      <c r="A4735" s="199"/>
      <c r="B4735" s="216"/>
      <c r="C4735" s="199"/>
      <c r="D4735" s="199"/>
      <c r="E4735" s="199"/>
      <c r="F4735" s="199"/>
    </row>
    <row r="4736" s="197" customFormat="true" ht="15.8" spans="1:6">
      <c r="A4736" s="199"/>
      <c r="B4736" s="216"/>
      <c r="C4736" s="199"/>
      <c r="D4736" s="199"/>
      <c r="E4736" s="199"/>
      <c r="F4736" s="199"/>
    </row>
    <row r="4737" s="197" customFormat="true" ht="15.8" spans="1:6">
      <c r="A4737" s="199"/>
      <c r="B4737" s="216"/>
      <c r="C4737" s="199"/>
      <c r="D4737" s="199"/>
      <c r="E4737" s="199"/>
      <c r="F4737" s="199"/>
    </row>
    <row r="4738" s="197" customFormat="true" ht="15.8" spans="1:6">
      <c r="A4738" s="199"/>
      <c r="B4738" s="216"/>
      <c r="C4738" s="199"/>
      <c r="D4738" s="199"/>
      <c r="E4738" s="199"/>
      <c r="F4738" s="199"/>
    </row>
    <row r="4739" s="197" customFormat="true" ht="15.8" spans="1:6">
      <c r="A4739" s="199"/>
      <c r="B4739" s="216"/>
      <c r="C4739" s="199"/>
      <c r="D4739" s="199"/>
      <c r="E4739" s="199"/>
      <c r="F4739" s="199"/>
    </row>
    <row r="4740" s="197" customFormat="true" ht="15.8" spans="1:6">
      <c r="A4740" s="199"/>
      <c r="B4740" s="216"/>
      <c r="C4740" s="199"/>
      <c r="D4740" s="199"/>
      <c r="E4740" s="199"/>
      <c r="F4740" s="199"/>
    </row>
    <row r="4741" s="197" customFormat="true" ht="15.8" spans="1:6">
      <c r="A4741" s="199"/>
      <c r="B4741" s="216"/>
      <c r="C4741" s="199"/>
      <c r="D4741" s="199"/>
      <c r="E4741" s="199"/>
      <c r="F4741" s="199"/>
    </row>
    <row r="4742" s="197" customFormat="true" ht="15.8" spans="1:6">
      <c r="A4742" s="199"/>
      <c r="B4742" s="216"/>
      <c r="C4742" s="199"/>
      <c r="D4742" s="199"/>
      <c r="E4742" s="199"/>
      <c r="F4742" s="199"/>
    </row>
    <row r="4743" s="197" customFormat="true" ht="15.8" spans="1:6">
      <c r="A4743" s="199"/>
      <c r="B4743" s="216"/>
      <c r="C4743" s="199"/>
      <c r="D4743" s="199"/>
      <c r="E4743" s="199"/>
      <c r="F4743" s="199"/>
    </row>
    <row r="4744" s="197" customFormat="true" ht="15.8" spans="1:6">
      <c r="A4744" s="199"/>
      <c r="B4744" s="216"/>
      <c r="C4744" s="199"/>
      <c r="D4744" s="199"/>
      <c r="E4744" s="199"/>
      <c r="F4744" s="199"/>
    </row>
    <row r="4745" s="197" customFormat="true" ht="15.8" spans="1:6">
      <c r="A4745" s="199"/>
      <c r="B4745" s="216"/>
      <c r="C4745" s="199"/>
      <c r="D4745" s="199"/>
      <c r="E4745" s="199"/>
      <c r="F4745" s="199"/>
    </row>
    <row r="4746" s="197" customFormat="true" ht="15.8" spans="1:6">
      <c r="A4746" s="199"/>
      <c r="B4746" s="216"/>
      <c r="C4746" s="199"/>
      <c r="D4746" s="199"/>
      <c r="E4746" s="199"/>
      <c r="F4746" s="199"/>
    </row>
    <row r="4747" s="197" customFormat="true" ht="15.8" spans="1:6">
      <c r="A4747" s="199"/>
      <c r="B4747" s="216"/>
      <c r="C4747" s="199"/>
      <c r="D4747" s="199"/>
      <c r="E4747" s="199"/>
      <c r="F4747" s="199"/>
    </row>
    <row r="4748" s="197" customFormat="true" ht="15.8" spans="1:6">
      <c r="A4748" s="199"/>
      <c r="B4748" s="216"/>
      <c r="C4748" s="199"/>
      <c r="D4748" s="199"/>
      <c r="E4748" s="199"/>
      <c r="F4748" s="199"/>
    </row>
    <row r="4749" s="197" customFormat="true" ht="15.8" spans="1:6">
      <c r="A4749" s="199"/>
      <c r="B4749" s="216"/>
      <c r="C4749" s="199"/>
      <c r="D4749" s="199"/>
      <c r="E4749" s="199"/>
      <c r="F4749" s="199"/>
    </row>
    <row r="4750" s="197" customFormat="true" ht="15.8" spans="1:6">
      <c r="A4750" s="199"/>
      <c r="B4750" s="216"/>
      <c r="C4750" s="199"/>
      <c r="D4750" s="199"/>
      <c r="E4750" s="199"/>
      <c r="F4750" s="199"/>
    </row>
    <row r="4751" s="197" customFormat="true" ht="15.8" spans="1:6">
      <c r="A4751" s="199"/>
      <c r="B4751" s="216"/>
      <c r="C4751" s="199"/>
      <c r="D4751" s="199"/>
      <c r="E4751" s="199"/>
      <c r="F4751" s="199"/>
    </row>
    <row r="4752" s="197" customFormat="true" ht="15.8" spans="1:6">
      <c r="A4752" s="199"/>
      <c r="B4752" s="216"/>
      <c r="C4752" s="199"/>
      <c r="D4752" s="199"/>
      <c r="E4752" s="199"/>
      <c r="F4752" s="199"/>
    </row>
    <row r="4753" s="197" customFormat="true" ht="15.8" spans="1:6">
      <c r="A4753" s="199"/>
      <c r="B4753" s="216"/>
      <c r="C4753" s="199"/>
      <c r="D4753" s="199"/>
      <c r="E4753" s="199"/>
      <c r="F4753" s="199"/>
    </row>
    <row r="4754" s="197" customFormat="true" ht="15.8" spans="1:6">
      <c r="A4754" s="199"/>
      <c r="B4754" s="216"/>
      <c r="C4754" s="199"/>
      <c r="D4754" s="199"/>
      <c r="E4754" s="199"/>
      <c r="F4754" s="199"/>
    </row>
    <row r="4755" s="197" customFormat="true" ht="15.8" spans="1:6">
      <c r="A4755" s="199"/>
      <c r="B4755" s="216"/>
      <c r="C4755" s="199"/>
      <c r="D4755" s="199"/>
      <c r="E4755" s="199"/>
      <c r="F4755" s="199"/>
    </row>
    <row r="4756" s="197" customFormat="true" ht="15.8" spans="1:6">
      <c r="A4756" s="199"/>
      <c r="B4756" s="216"/>
      <c r="C4756" s="199"/>
      <c r="D4756" s="199"/>
      <c r="E4756" s="199"/>
      <c r="F4756" s="199"/>
    </row>
    <row r="4757" s="197" customFormat="true" ht="15.8" spans="1:6">
      <c r="A4757" s="199"/>
      <c r="B4757" s="216"/>
      <c r="C4757" s="199"/>
      <c r="D4757" s="199"/>
      <c r="E4757" s="199"/>
      <c r="F4757" s="199"/>
    </row>
    <row r="4758" s="197" customFormat="true" ht="15.8" spans="1:6">
      <c r="A4758" s="199"/>
      <c r="B4758" s="216"/>
      <c r="C4758" s="199"/>
      <c r="D4758" s="199"/>
      <c r="E4758" s="199"/>
      <c r="F4758" s="199"/>
    </row>
    <row r="4759" s="197" customFormat="true" ht="15.8" spans="1:6">
      <c r="A4759" s="199"/>
      <c r="B4759" s="216"/>
      <c r="C4759" s="199"/>
      <c r="D4759" s="199"/>
      <c r="E4759" s="199"/>
      <c r="F4759" s="199"/>
    </row>
    <row r="4760" s="197" customFormat="true" ht="15.8" spans="1:6">
      <c r="A4760" s="199"/>
      <c r="B4760" s="216"/>
      <c r="C4760" s="199"/>
      <c r="D4760" s="199"/>
      <c r="E4760" s="199"/>
      <c r="F4760" s="199"/>
    </row>
    <row r="4761" s="197" customFormat="true" ht="15.8" spans="1:6">
      <c r="A4761" s="199"/>
      <c r="B4761" s="216"/>
      <c r="C4761" s="199"/>
      <c r="D4761" s="199"/>
      <c r="E4761" s="199"/>
      <c r="F4761" s="199"/>
    </row>
    <row r="4762" s="197" customFormat="true" ht="15.8" spans="1:6">
      <c r="A4762" s="199"/>
      <c r="B4762" s="216"/>
      <c r="C4762" s="199"/>
      <c r="D4762" s="199"/>
      <c r="E4762" s="199"/>
      <c r="F4762" s="199"/>
    </row>
    <row r="4763" s="197" customFormat="true" ht="15.8" spans="1:6">
      <c r="A4763" s="199"/>
      <c r="B4763" s="216"/>
      <c r="C4763" s="199"/>
      <c r="D4763" s="199"/>
      <c r="E4763" s="199"/>
      <c r="F4763" s="199"/>
    </row>
    <row r="4764" s="197" customFormat="true" ht="15.8" spans="1:6">
      <c r="A4764" s="199"/>
      <c r="B4764" s="216"/>
      <c r="C4764" s="199"/>
      <c r="D4764" s="199"/>
      <c r="E4764" s="199"/>
      <c r="F4764" s="199"/>
    </row>
    <row r="4765" s="197" customFormat="true" ht="15.8" spans="1:6">
      <c r="A4765" s="199"/>
      <c r="B4765" s="216"/>
      <c r="C4765" s="199"/>
      <c r="D4765" s="199"/>
      <c r="E4765" s="199"/>
      <c r="F4765" s="199"/>
    </row>
    <row r="4766" s="197" customFormat="true" ht="15.8" spans="1:6">
      <c r="A4766" s="199"/>
      <c r="B4766" s="216"/>
      <c r="C4766" s="199"/>
      <c r="D4766" s="199"/>
      <c r="E4766" s="199"/>
      <c r="F4766" s="199"/>
    </row>
    <row r="4767" s="197" customFormat="true" ht="15.8" spans="1:6">
      <c r="A4767" s="199"/>
      <c r="B4767" s="216"/>
      <c r="C4767" s="199"/>
      <c r="D4767" s="199"/>
      <c r="E4767" s="199"/>
      <c r="F4767" s="199"/>
    </row>
    <row r="4768" s="197" customFormat="true" ht="15.8" spans="1:6">
      <c r="A4768" s="199"/>
      <c r="B4768" s="216"/>
      <c r="C4768" s="199"/>
      <c r="D4768" s="199"/>
      <c r="E4768" s="199"/>
      <c r="F4768" s="199"/>
    </row>
    <row r="4769" s="197" customFormat="true" ht="15.8" spans="1:6">
      <c r="A4769" s="199"/>
      <c r="B4769" s="216"/>
      <c r="C4769" s="199"/>
      <c r="D4769" s="199"/>
      <c r="E4769" s="199"/>
      <c r="F4769" s="199"/>
    </row>
    <row r="4770" s="197" customFormat="true" ht="15.8" spans="1:6">
      <c r="A4770" s="199"/>
      <c r="B4770" s="216"/>
      <c r="C4770" s="199"/>
      <c r="D4770" s="199"/>
      <c r="E4770" s="199"/>
      <c r="F4770" s="199"/>
    </row>
    <row r="4771" s="197" customFormat="true" ht="15.8" spans="1:6">
      <c r="A4771" s="199"/>
      <c r="B4771" s="216"/>
      <c r="C4771" s="199"/>
      <c r="D4771" s="199"/>
      <c r="E4771" s="199"/>
      <c r="F4771" s="199"/>
    </row>
    <row r="4772" s="197" customFormat="true" ht="15.8" spans="1:6">
      <c r="A4772" s="199"/>
      <c r="B4772" s="216"/>
      <c r="C4772" s="199"/>
      <c r="D4772" s="199"/>
      <c r="E4772" s="199"/>
      <c r="F4772" s="199"/>
    </row>
    <row r="4773" s="197" customFormat="true" ht="15.8" spans="1:6">
      <c r="A4773" s="199"/>
      <c r="B4773" s="216"/>
      <c r="C4773" s="199"/>
      <c r="D4773" s="199"/>
      <c r="E4773" s="199"/>
      <c r="F4773" s="199"/>
    </row>
    <row r="4774" s="197" customFormat="true" ht="15.8" spans="1:6">
      <c r="A4774" s="199"/>
      <c r="B4774" s="216"/>
      <c r="C4774" s="199"/>
      <c r="D4774" s="199"/>
      <c r="E4774" s="199"/>
      <c r="F4774" s="199"/>
    </row>
    <row r="4775" s="197" customFormat="true" ht="15.8" spans="1:6">
      <c r="A4775" s="199"/>
      <c r="B4775" s="216"/>
      <c r="C4775" s="199"/>
      <c r="D4775" s="199"/>
      <c r="E4775" s="199"/>
      <c r="F4775" s="199"/>
    </row>
    <row r="4776" s="197" customFormat="true" ht="15.8" spans="1:6">
      <c r="A4776" s="199"/>
      <c r="B4776" s="216"/>
      <c r="C4776" s="199"/>
      <c r="D4776" s="199"/>
      <c r="E4776" s="199"/>
      <c r="F4776" s="199"/>
    </row>
    <row r="4777" s="197" customFormat="true" ht="15.8" spans="1:6">
      <c r="A4777" s="199"/>
      <c r="B4777" s="216"/>
      <c r="C4777" s="199"/>
      <c r="D4777" s="199"/>
      <c r="E4777" s="199"/>
      <c r="F4777" s="199"/>
    </row>
    <row r="4778" s="197" customFormat="true" ht="15.8" spans="1:6">
      <c r="A4778" s="199"/>
      <c r="B4778" s="216"/>
      <c r="C4778" s="199"/>
      <c r="D4778" s="199"/>
      <c r="E4778" s="199"/>
      <c r="F4778" s="199"/>
    </row>
    <row r="4779" s="197" customFormat="true" ht="15.8" spans="1:6">
      <c r="A4779" s="199"/>
      <c r="B4779" s="216"/>
      <c r="C4779" s="199"/>
      <c r="D4779" s="199"/>
      <c r="E4779" s="199"/>
      <c r="F4779" s="199"/>
    </row>
    <row r="4780" s="197" customFormat="true" ht="15.8" spans="1:6">
      <c r="A4780" s="199"/>
      <c r="B4780" s="216"/>
      <c r="C4780" s="199"/>
      <c r="D4780" s="199"/>
      <c r="E4780" s="199"/>
      <c r="F4780" s="199"/>
    </row>
    <row r="4781" s="197" customFormat="true" ht="15.8" spans="1:6">
      <c r="A4781" s="199"/>
      <c r="B4781" s="216"/>
      <c r="C4781" s="199"/>
      <c r="D4781" s="199"/>
      <c r="E4781" s="199"/>
      <c r="F4781" s="199"/>
    </row>
    <row r="4782" s="197" customFormat="true" ht="15.8" spans="1:6">
      <c r="A4782" s="199"/>
      <c r="B4782" s="216"/>
      <c r="C4782" s="199"/>
      <c r="D4782" s="199"/>
      <c r="E4782" s="199"/>
      <c r="F4782" s="199"/>
    </row>
    <row r="4783" s="197" customFormat="true" ht="15.8" spans="1:6">
      <c r="A4783" s="199"/>
      <c r="B4783" s="216"/>
      <c r="C4783" s="199"/>
      <c r="D4783" s="199"/>
      <c r="E4783" s="199"/>
      <c r="F4783" s="199"/>
    </row>
    <row r="4784" s="197" customFormat="true" ht="15.8" spans="1:6">
      <c r="A4784" s="199"/>
      <c r="B4784" s="216"/>
      <c r="C4784" s="199"/>
      <c r="D4784" s="199"/>
      <c r="E4784" s="199"/>
      <c r="F4784" s="199"/>
    </row>
    <row r="4785" s="197" customFormat="true" ht="15.8" spans="1:6">
      <c r="A4785" s="199"/>
      <c r="B4785" s="216"/>
      <c r="C4785" s="199"/>
      <c r="D4785" s="199"/>
      <c r="E4785" s="199"/>
      <c r="F4785" s="199"/>
    </row>
    <row r="4786" s="197" customFormat="true" ht="15.8" spans="1:6">
      <c r="A4786" s="199"/>
      <c r="B4786" s="216"/>
      <c r="C4786" s="199"/>
      <c r="D4786" s="199"/>
      <c r="E4786" s="199"/>
      <c r="F4786" s="199"/>
    </row>
    <row r="4787" s="197" customFormat="true" ht="15.8" spans="1:6">
      <c r="A4787" s="199"/>
      <c r="B4787" s="216"/>
      <c r="C4787" s="199"/>
      <c r="D4787" s="199"/>
      <c r="E4787" s="199"/>
      <c r="F4787" s="199"/>
    </row>
    <row r="4788" s="197" customFormat="true" ht="15.8" spans="1:6">
      <c r="A4788" s="199"/>
      <c r="B4788" s="216"/>
      <c r="C4788" s="199"/>
      <c r="D4788" s="199"/>
      <c r="E4788" s="199"/>
      <c r="F4788" s="199"/>
    </row>
    <row r="4789" s="197" customFormat="true" ht="15.8" spans="1:6">
      <c r="A4789" s="199"/>
      <c r="B4789" s="216"/>
      <c r="C4789" s="199"/>
      <c r="D4789" s="199"/>
      <c r="E4789" s="199"/>
      <c r="F4789" s="199"/>
    </row>
    <row r="4790" s="197" customFormat="true" ht="15.8" spans="1:6">
      <c r="A4790" s="199"/>
      <c r="B4790" s="216"/>
      <c r="C4790" s="199"/>
      <c r="D4790" s="199"/>
      <c r="E4790" s="199"/>
      <c r="F4790" s="199"/>
    </row>
    <row r="4791" s="197" customFormat="true" ht="15.8" spans="1:6">
      <c r="A4791" s="199"/>
      <c r="B4791" s="216"/>
      <c r="C4791" s="199"/>
      <c r="D4791" s="199"/>
      <c r="E4791" s="199"/>
      <c r="F4791" s="199"/>
    </row>
    <row r="4792" s="197" customFormat="true" ht="15.8" spans="1:6">
      <c r="A4792" s="199"/>
      <c r="B4792" s="216"/>
      <c r="C4792" s="199"/>
      <c r="D4792" s="199"/>
      <c r="E4792" s="199"/>
      <c r="F4792" s="199"/>
    </row>
    <row r="4793" s="197" customFormat="true" ht="15.8" spans="1:6">
      <c r="A4793" s="199"/>
      <c r="B4793" s="216"/>
      <c r="C4793" s="199"/>
      <c r="D4793" s="199"/>
      <c r="E4793" s="199"/>
      <c r="F4793" s="199"/>
    </row>
    <row r="4794" s="197" customFormat="true" ht="15.8" spans="1:6">
      <c r="A4794" s="199"/>
      <c r="B4794" s="216"/>
      <c r="C4794" s="199"/>
      <c r="D4794" s="199"/>
      <c r="E4794" s="199"/>
      <c r="F4794" s="199"/>
    </row>
    <row r="4795" s="197" customFormat="true" ht="15.8" spans="1:6">
      <c r="A4795" s="199"/>
      <c r="B4795" s="216"/>
      <c r="C4795" s="199"/>
      <c r="D4795" s="199"/>
      <c r="E4795" s="199"/>
      <c r="F4795" s="199"/>
    </row>
    <row r="4796" s="197" customFormat="true" ht="15.8" spans="1:6">
      <c r="A4796" s="199"/>
      <c r="B4796" s="216"/>
      <c r="C4796" s="199"/>
      <c r="D4796" s="199"/>
      <c r="E4796" s="199"/>
      <c r="F4796" s="199"/>
    </row>
    <row r="4797" s="197" customFormat="true" ht="15.8" spans="1:6">
      <c r="A4797" s="199"/>
      <c r="B4797" s="216"/>
      <c r="C4797" s="199"/>
      <c r="D4797" s="199"/>
      <c r="E4797" s="199"/>
      <c r="F4797" s="199"/>
    </row>
    <row r="4798" s="197" customFormat="true" ht="15.8" spans="1:6">
      <c r="A4798" s="199"/>
      <c r="B4798" s="216"/>
      <c r="C4798" s="199"/>
      <c r="D4798" s="199"/>
      <c r="E4798" s="199"/>
      <c r="F4798" s="199"/>
    </row>
    <row r="4799" s="197" customFormat="true" ht="15.8" spans="1:6">
      <c r="A4799" s="199"/>
      <c r="B4799" s="216"/>
      <c r="C4799" s="199"/>
      <c r="D4799" s="199"/>
      <c r="E4799" s="199"/>
      <c r="F4799" s="199"/>
    </row>
    <row r="4800" s="197" customFormat="true" ht="15.8" spans="1:6">
      <c r="A4800" s="199"/>
      <c r="B4800" s="216"/>
      <c r="C4800" s="199"/>
      <c r="D4800" s="199"/>
      <c r="E4800" s="199"/>
      <c r="F4800" s="199"/>
    </row>
    <row r="4801" s="197" customFormat="true" ht="15.8" spans="1:6">
      <c r="A4801" s="199"/>
      <c r="B4801" s="216"/>
      <c r="C4801" s="199"/>
      <c r="D4801" s="199"/>
      <c r="E4801" s="199"/>
      <c r="F4801" s="199"/>
    </row>
    <row r="4802" s="197" customFormat="true" ht="15.8" spans="1:6">
      <c r="A4802" s="199"/>
      <c r="B4802" s="216"/>
      <c r="C4802" s="199"/>
      <c r="D4802" s="199"/>
      <c r="E4802" s="199"/>
      <c r="F4802" s="199"/>
    </row>
    <row r="4803" s="197" customFormat="true" ht="15.8" spans="1:6">
      <c r="A4803" s="199"/>
      <c r="B4803" s="216"/>
      <c r="C4803" s="199"/>
      <c r="D4803" s="199"/>
      <c r="E4803" s="199"/>
      <c r="F4803" s="199"/>
    </row>
    <row r="4804" s="197" customFormat="true" ht="15.8" spans="1:6">
      <c r="A4804" s="199"/>
      <c r="B4804" s="216"/>
      <c r="C4804" s="199"/>
      <c r="D4804" s="199"/>
      <c r="E4804" s="199"/>
      <c r="F4804" s="199"/>
    </row>
    <row r="4805" s="197" customFormat="true" ht="15.8" spans="1:6">
      <c r="A4805" s="199"/>
      <c r="B4805" s="216"/>
      <c r="C4805" s="199"/>
      <c r="D4805" s="199"/>
      <c r="E4805" s="199"/>
      <c r="F4805" s="199"/>
    </row>
    <row r="4806" s="197" customFormat="true" ht="15.8" spans="1:6">
      <c r="A4806" s="199"/>
      <c r="B4806" s="216"/>
      <c r="C4806" s="199"/>
      <c r="D4806" s="199"/>
      <c r="E4806" s="199"/>
      <c r="F4806" s="199"/>
    </row>
    <row r="4807" s="197" customFormat="true" ht="15.8" spans="1:6">
      <c r="A4807" s="199"/>
      <c r="B4807" s="216"/>
      <c r="C4807" s="199"/>
      <c r="D4807" s="199"/>
      <c r="E4807" s="199"/>
      <c r="F4807" s="199"/>
    </row>
    <row r="4808" s="197" customFormat="true" ht="15.8" spans="1:6">
      <c r="A4808" s="199"/>
      <c r="B4808" s="216"/>
      <c r="C4808" s="199"/>
      <c r="D4808" s="199"/>
      <c r="E4808" s="199"/>
      <c r="F4808" s="199"/>
    </row>
    <row r="4809" s="197" customFormat="true" ht="15.8" spans="1:6">
      <c r="A4809" s="199"/>
      <c r="B4809" s="216"/>
      <c r="C4809" s="199"/>
      <c r="D4809" s="199"/>
      <c r="E4809" s="199"/>
      <c r="F4809" s="199"/>
    </row>
    <row r="4810" s="197" customFormat="true" ht="15.8" spans="1:6">
      <c r="A4810" s="199"/>
      <c r="B4810" s="216"/>
      <c r="C4810" s="199"/>
      <c r="D4810" s="199"/>
      <c r="E4810" s="199"/>
      <c r="F4810" s="199"/>
    </row>
    <row r="4811" s="197" customFormat="true" ht="15.8" spans="1:6">
      <c r="A4811" s="199"/>
      <c r="B4811" s="216"/>
      <c r="C4811" s="199"/>
      <c r="D4811" s="199"/>
      <c r="E4811" s="199"/>
      <c r="F4811" s="199"/>
    </row>
    <row r="4812" s="197" customFormat="true" ht="15.8" spans="1:6">
      <c r="A4812" s="199"/>
      <c r="B4812" s="216"/>
      <c r="C4812" s="199"/>
      <c r="D4812" s="199"/>
      <c r="E4812" s="199"/>
      <c r="F4812" s="199"/>
    </row>
    <row r="4813" s="197" customFormat="true" ht="15.8" spans="1:6">
      <c r="A4813" s="199"/>
      <c r="B4813" s="216"/>
      <c r="C4813" s="199"/>
      <c r="D4813" s="199"/>
      <c r="E4813" s="199"/>
      <c r="F4813" s="199"/>
    </row>
    <row r="4814" s="197" customFormat="true" ht="15.8" spans="1:6">
      <c r="A4814" s="199"/>
      <c r="B4814" s="216"/>
      <c r="C4814" s="199"/>
      <c r="D4814" s="199"/>
      <c r="E4814" s="199"/>
      <c r="F4814" s="199"/>
    </row>
    <row r="4815" s="197" customFormat="true" ht="15.8" spans="1:6">
      <c r="A4815" s="199"/>
      <c r="B4815" s="216"/>
      <c r="C4815" s="199"/>
      <c r="D4815" s="199"/>
      <c r="E4815" s="199"/>
      <c r="F4815" s="199"/>
    </row>
    <row r="4816" s="197" customFormat="true" ht="15.8" spans="1:6">
      <c r="A4816" s="199"/>
      <c r="B4816" s="216"/>
      <c r="C4816" s="199"/>
      <c r="D4816" s="199"/>
      <c r="E4816" s="199"/>
      <c r="F4816" s="199"/>
    </row>
    <row r="4817" s="197" customFormat="true" ht="15.8" spans="1:6">
      <c r="A4817" s="199"/>
      <c r="B4817" s="216"/>
      <c r="C4817" s="199"/>
      <c r="D4817" s="199"/>
      <c r="E4817" s="199"/>
      <c r="F4817" s="199"/>
    </row>
    <row r="4818" s="197" customFormat="true" ht="15.8" spans="1:6">
      <c r="A4818" s="199"/>
      <c r="B4818" s="216"/>
      <c r="C4818" s="199"/>
      <c r="D4818" s="199"/>
      <c r="E4818" s="199"/>
      <c r="F4818" s="199"/>
    </row>
    <row r="4819" s="197" customFormat="true" ht="15.8" spans="1:6">
      <c r="A4819" s="199"/>
      <c r="B4819" s="216"/>
      <c r="C4819" s="199"/>
      <c r="D4819" s="199"/>
      <c r="E4819" s="199"/>
      <c r="F4819" s="199"/>
    </row>
    <row r="4820" s="197" customFormat="true" ht="15.8" spans="1:6">
      <c r="A4820" s="199"/>
      <c r="B4820" s="216"/>
      <c r="C4820" s="199"/>
      <c r="D4820" s="199"/>
      <c r="E4820" s="199"/>
      <c r="F4820" s="199"/>
    </row>
    <row r="4821" s="197" customFormat="true" ht="15.8" spans="1:6">
      <c r="A4821" s="199"/>
      <c r="B4821" s="216"/>
      <c r="C4821" s="199"/>
      <c r="D4821" s="199"/>
      <c r="E4821" s="199"/>
      <c r="F4821" s="199"/>
    </row>
    <row r="4822" s="197" customFormat="true" ht="15.8" spans="1:6">
      <c r="A4822" s="199"/>
      <c r="B4822" s="216"/>
      <c r="C4822" s="199"/>
      <c r="D4822" s="199"/>
      <c r="E4822" s="199"/>
      <c r="F4822" s="199"/>
    </row>
    <row r="4823" s="197" customFormat="true" ht="15.8" spans="1:6">
      <c r="A4823" s="199"/>
      <c r="B4823" s="216"/>
      <c r="C4823" s="199"/>
      <c r="D4823" s="199"/>
      <c r="E4823" s="199"/>
      <c r="F4823" s="199"/>
    </row>
    <row r="4824" s="197" customFormat="true" ht="15.8" spans="1:6">
      <c r="A4824" s="199"/>
      <c r="B4824" s="216"/>
      <c r="C4824" s="199"/>
      <c r="D4824" s="199"/>
      <c r="E4824" s="199"/>
      <c r="F4824" s="199"/>
    </row>
    <row r="4825" s="197" customFormat="true" ht="15.8" spans="1:6">
      <c r="A4825" s="199"/>
      <c r="B4825" s="216"/>
      <c r="C4825" s="199"/>
      <c r="D4825" s="199"/>
      <c r="E4825" s="199"/>
      <c r="F4825" s="199"/>
    </row>
    <row r="4826" s="197" customFormat="true" ht="15.8" spans="1:6">
      <c r="A4826" s="199"/>
      <c r="B4826" s="216"/>
      <c r="C4826" s="199"/>
      <c r="D4826" s="199"/>
      <c r="E4826" s="199"/>
      <c r="F4826" s="199"/>
    </row>
    <row r="4827" s="197" customFormat="true" ht="15.8" spans="1:6">
      <c r="A4827" s="199"/>
      <c r="B4827" s="216"/>
      <c r="C4827" s="199"/>
      <c r="D4827" s="199"/>
      <c r="E4827" s="199"/>
      <c r="F4827" s="199"/>
    </row>
    <row r="4828" s="197" customFormat="true" ht="15.8" spans="1:6">
      <c r="A4828" s="199"/>
      <c r="B4828" s="216"/>
      <c r="C4828" s="199"/>
      <c r="D4828" s="199"/>
      <c r="E4828" s="199"/>
      <c r="F4828" s="199"/>
    </row>
    <row r="4829" s="197" customFormat="true" ht="15.8" spans="1:6">
      <c r="A4829" s="199"/>
      <c r="B4829" s="216"/>
      <c r="C4829" s="199"/>
      <c r="D4829" s="199"/>
      <c r="E4829" s="199"/>
      <c r="F4829" s="199"/>
    </row>
    <row r="4830" s="197" customFormat="true" ht="15.8" spans="1:6">
      <c r="A4830" s="199"/>
      <c r="B4830" s="216"/>
      <c r="C4830" s="199"/>
      <c r="D4830" s="199"/>
      <c r="E4830" s="199"/>
      <c r="F4830" s="199"/>
    </row>
    <row r="4831" s="197" customFormat="true" ht="15.8" spans="1:6">
      <c r="A4831" s="199"/>
      <c r="B4831" s="216"/>
      <c r="C4831" s="199"/>
      <c r="D4831" s="199"/>
      <c r="E4831" s="199"/>
      <c r="F4831" s="199"/>
    </row>
    <row r="4832" s="197" customFormat="true" ht="15.8" spans="1:6">
      <c r="A4832" s="199"/>
      <c r="B4832" s="216"/>
      <c r="C4832" s="199"/>
      <c r="D4832" s="199"/>
      <c r="E4832" s="199"/>
      <c r="F4832" s="199"/>
    </row>
    <row r="4833" s="197" customFormat="true" ht="15.8" spans="1:6">
      <c r="A4833" s="199"/>
      <c r="B4833" s="216"/>
      <c r="C4833" s="199"/>
      <c r="D4833" s="199"/>
      <c r="E4833" s="199"/>
      <c r="F4833" s="199"/>
    </row>
    <row r="4834" s="197" customFormat="true" ht="15.8" spans="1:6">
      <c r="A4834" s="199"/>
      <c r="B4834" s="216"/>
      <c r="C4834" s="199"/>
      <c r="D4834" s="199"/>
      <c r="E4834" s="199"/>
      <c r="F4834" s="199"/>
    </row>
    <row r="4835" s="197" customFormat="true" ht="15.8" spans="1:6">
      <c r="A4835" s="199"/>
      <c r="B4835" s="216"/>
      <c r="C4835" s="199"/>
      <c r="D4835" s="199"/>
      <c r="E4835" s="199"/>
      <c r="F4835" s="199"/>
    </row>
    <row r="4836" s="197" customFormat="true" ht="15.8" spans="1:6">
      <c r="A4836" s="199"/>
      <c r="B4836" s="216"/>
      <c r="C4836" s="199"/>
      <c r="D4836" s="199"/>
      <c r="E4836" s="199"/>
      <c r="F4836" s="199"/>
    </row>
    <row r="4837" s="197" customFormat="true" ht="15.8" spans="1:6">
      <c r="A4837" s="199"/>
      <c r="B4837" s="216"/>
      <c r="C4837" s="199"/>
      <c r="D4837" s="199"/>
      <c r="E4837" s="199"/>
      <c r="F4837" s="199"/>
    </row>
    <row r="4838" s="197" customFormat="true" ht="15.8" spans="1:6">
      <c r="A4838" s="199"/>
      <c r="B4838" s="216"/>
      <c r="C4838" s="199"/>
      <c r="D4838" s="199"/>
      <c r="E4838" s="199"/>
      <c r="F4838" s="199"/>
    </row>
    <row r="4839" s="197" customFormat="true" ht="15.8" spans="1:6">
      <c r="A4839" s="199"/>
      <c r="B4839" s="216"/>
      <c r="C4839" s="199"/>
      <c r="D4839" s="199"/>
      <c r="E4839" s="199"/>
      <c r="F4839" s="199"/>
    </row>
    <row r="4840" s="197" customFormat="true" ht="15.8" spans="1:6">
      <c r="A4840" s="199"/>
      <c r="B4840" s="216"/>
      <c r="C4840" s="199"/>
      <c r="D4840" s="199"/>
      <c r="E4840" s="199"/>
      <c r="F4840" s="199"/>
    </row>
    <row r="4841" s="197" customFormat="true" ht="15.8" spans="1:6">
      <c r="A4841" s="199"/>
      <c r="B4841" s="216"/>
      <c r="C4841" s="199"/>
      <c r="D4841" s="199"/>
      <c r="E4841" s="199"/>
      <c r="F4841" s="199"/>
    </row>
    <row r="4842" s="197" customFormat="true" ht="15.8" spans="1:6">
      <c r="A4842" s="199"/>
      <c r="B4842" s="216"/>
      <c r="C4842" s="199"/>
      <c r="D4842" s="199"/>
      <c r="E4842" s="199"/>
      <c r="F4842" s="199"/>
    </row>
    <row r="4843" s="197" customFormat="true" ht="15.8" spans="1:6">
      <c r="A4843" s="199"/>
      <c r="B4843" s="216"/>
      <c r="C4843" s="199"/>
      <c r="D4843" s="199"/>
      <c r="E4843" s="199"/>
      <c r="F4843" s="199"/>
    </row>
    <row r="4844" s="197" customFormat="true" ht="15.8" spans="1:6">
      <c r="A4844" s="199"/>
      <c r="B4844" s="216"/>
      <c r="C4844" s="199"/>
      <c r="D4844" s="199"/>
      <c r="E4844" s="199"/>
      <c r="F4844" s="199"/>
    </row>
    <row r="4845" s="197" customFormat="true" ht="15.8" spans="1:6">
      <c r="A4845" s="199"/>
      <c r="B4845" s="216"/>
      <c r="C4845" s="199"/>
      <c r="D4845" s="199"/>
      <c r="E4845" s="199"/>
      <c r="F4845" s="199"/>
    </row>
    <row r="4846" s="197" customFormat="true" ht="15.8" spans="1:6">
      <c r="A4846" s="199"/>
      <c r="B4846" s="216"/>
      <c r="C4846" s="199"/>
      <c r="D4846" s="199"/>
      <c r="E4846" s="199"/>
      <c r="F4846" s="199"/>
    </row>
    <row r="4847" s="197" customFormat="true" ht="15.8" spans="1:6">
      <c r="A4847" s="199"/>
      <c r="B4847" s="216"/>
      <c r="C4847" s="199"/>
      <c r="D4847" s="199"/>
      <c r="E4847" s="199"/>
      <c r="F4847" s="199"/>
    </row>
    <row r="4848" s="197" customFormat="true" ht="15.8" spans="1:6">
      <c r="A4848" s="199"/>
      <c r="B4848" s="216"/>
      <c r="C4848" s="199"/>
      <c r="D4848" s="199"/>
      <c r="E4848" s="199"/>
      <c r="F4848" s="199"/>
    </row>
    <row r="4849" s="197" customFormat="true" ht="15.8" spans="1:6">
      <c r="A4849" s="199"/>
      <c r="B4849" s="216"/>
      <c r="C4849" s="199"/>
      <c r="D4849" s="199"/>
      <c r="E4849" s="199"/>
      <c r="F4849" s="199"/>
    </row>
    <row r="4850" s="197" customFormat="true" ht="15.8" spans="1:6">
      <c r="A4850" s="199"/>
      <c r="B4850" s="216"/>
      <c r="C4850" s="199"/>
      <c r="D4850" s="199"/>
      <c r="E4850" s="199"/>
      <c r="F4850" s="199"/>
    </row>
    <row r="4851" s="197" customFormat="true" ht="15.8" spans="1:6">
      <c r="A4851" s="199"/>
      <c r="B4851" s="216"/>
      <c r="C4851" s="199"/>
      <c r="D4851" s="199"/>
      <c r="E4851" s="199"/>
      <c r="F4851" s="199"/>
    </row>
    <row r="4852" s="197" customFormat="true" ht="15.8" spans="1:6">
      <c r="A4852" s="199"/>
      <c r="B4852" s="216"/>
      <c r="C4852" s="199"/>
      <c r="D4852" s="199"/>
      <c r="E4852" s="199"/>
      <c r="F4852" s="199"/>
    </row>
    <row r="4853" s="197" customFormat="true" ht="15.8" spans="1:6">
      <c r="A4853" s="199"/>
      <c r="B4853" s="216"/>
      <c r="C4853" s="199"/>
      <c r="D4853" s="199"/>
      <c r="E4853" s="199"/>
      <c r="F4853" s="199"/>
    </row>
    <row r="4854" s="197" customFormat="true" ht="15.8" spans="1:6">
      <c r="A4854" s="199"/>
      <c r="B4854" s="216"/>
      <c r="C4854" s="199"/>
      <c r="D4854" s="199"/>
      <c r="E4854" s="199"/>
      <c r="F4854" s="199"/>
    </row>
    <row r="4855" s="197" customFormat="true" ht="15.8" spans="1:6">
      <c r="A4855" s="199"/>
      <c r="B4855" s="216"/>
      <c r="C4855" s="199"/>
      <c r="D4855" s="199"/>
      <c r="E4855" s="199"/>
      <c r="F4855" s="199"/>
    </row>
    <row r="4856" s="197" customFormat="true" ht="15.8" spans="1:6">
      <c r="A4856" s="199"/>
      <c r="B4856" s="216"/>
      <c r="C4856" s="199"/>
      <c r="D4856" s="199"/>
      <c r="E4856" s="199"/>
      <c r="F4856" s="199"/>
    </row>
    <row r="4857" s="197" customFormat="true" ht="15.8" spans="1:6">
      <c r="A4857" s="199"/>
      <c r="B4857" s="216"/>
      <c r="C4857" s="199"/>
      <c r="D4857" s="199"/>
      <c r="E4857" s="199"/>
      <c r="F4857" s="199"/>
    </row>
    <row r="4858" s="197" customFormat="true" ht="15.8" spans="1:6">
      <c r="A4858" s="199"/>
      <c r="B4858" s="216"/>
      <c r="C4858" s="199"/>
      <c r="D4858" s="199"/>
      <c r="E4858" s="199"/>
      <c r="F4858" s="199"/>
    </row>
    <row r="4859" s="197" customFormat="true" ht="15.8" spans="1:6">
      <c r="A4859" s="199"/>
      <c r="B4859" s="216"/>
      <c r="C4859" s="199"/>
      <c r="D4859" s="199"/>
      <c r="E4859" s="199"/>
      <c r="F4859" s="199"/>
    </row>
    <row r="4860" s="197" customFormat="true" ht="15.8" spans="1:6">
      <c r="A4860" s="199"/>
      <c r="B4860" s="216"/>
      <c r="C4860" s="199"/>
      <c r="D4860" s="199"/>
      <c r="E4860" s="199"/>
      <c r="F4860" s="199"/>
    </row>
    <row r="4861" s="197" customFormat="true" ht="15.8" spans="1:6">
      <c r="A4861" s="199"/>
      <c r="B4861" s="216"/>
      <c r="C4861" s="199"/>
      <c r="D4861" s="199"/>
      <c r="E4861" s="199"/>
      <c r="F4861" s="199"/>
    </row>
    <row r="4862" s="197" customFormat="true" ht="15.8" spans="1:6">
      <c r="A4862" s="199"/>
      <c r="B4862" s="216"/>
      <c r="C4862" s="199"/>
      <c r="D4862" s="199"/>
      <c r="E4862" s="199"/>
      <c r="F4862" s="199"/>
    </row>
    <row r="4863" s="197" customFormat="true" ht="15.8" spans="1:6">
      <c r="A4863" s="199"/>
      <c r="B4863" s="216"/>
      <c r="C4863" s="199"/>
      <c r="D4863" s="199"/>
      <c r="E4863" s="199"/>
      <c r="F4863" s="199"/>
    </row>
    <row r="4864" s="197" customFormat="true" ht="15.8" spans="1:6">
      <c r="A4864" s="199"/>
      <c r="B4864" s="216"/>
      <c r="C4864" s="199"/>
      <c r="D4864" s="199"/>
      <c r="E4864" s="199"/>
      <c r="F4864" s="199"/>
    </row>
    <row r="4865" s="197" customFormat="true" ht="15.8" spans="1:6">
      <c r="A4865" s="199"/>
      <c r="B4865" s="216"/>
      <c r="C4865" s="199"/>
      <c r="D4865" s="199"/>
      <c r="E4865" s="199"/>
      <c r="F4865" s="199"/>
    </row>
    <row r="4866" s="197" customFormat="true" ht="15.8" spans="1:6">
      <c r="A4866" s="199"/>
      <c r="B4866" s="216"/>
      <c r="C4866" s="199"/>
      <c r="D4866" s="199"/>
      <c r="E4866" s="199"/>
      <c r="F4866" s="199"/>
    </row>
    <row r="4867" s="197" customFormat="true" ht="15.8" spans="1:6">
      <c r="A4867" s="199"/>
      <c r="B4867" s="216"/>
      <c r="C4867" s="199"/>
      <c r="D4867" s="199"/>
      <c r="E4867" s="199"/>
      <c r="F4867" s="199"/>
    </row>
    <row r="4868" s="197" customFormat="true" ht="15.8" spans="1:6">
      <c r="A4868" s="199"/>
      <c r="B4868" s="216"/>
      <c r="C4868" s="199"/>
      <c r="D4868" s="199"/>
      <c r="E4868" s="199"/>
      <c r="F4868" s="199"/>
    </row>
    <row r="4869" s="197" customFormat="true" ht="15.8" spans="1:6">
      <c r="A4869" s="199"/>
      <c r="B4869" s="216"/>
      <c r="C4869" s="199"/>
      <c r="D4869" s="199"/>
      <c r="E4869" s="199"/>
      <c r="F4869" s="199"/>
    </row>
    <row r="4870" s="197" customFormat="true" ht="15.8" spans="1:6">
      <c r="A4870" s="199"/>
      <c r="B4870" s="216"/>
      <c r="C4870" s="199"/>
      <c r="D4870" s="199"/>
      <c r="E4870" s="199"/>
      <c r="F4870" s="199"/>
    </row>
    <row r="4871" s="197" customFormat="true" ht="15.8" spans="1:6">
      <c r="A4871" s="199"/>
      <c r="B4871" s="216"/>
      <c r="C4871" s="199"/>
      <c r="D4871" s="199"/>
      <c r="E4871" s="199"/>
      <c r="F4871" s="199"/>
    </row>
    <row r="4872" s="197" customFormat="true" ht="15.8" spans="1:6">
      <c r="A4872" s="199"/>
      <c r="B4872" s="216"/>
      <c r="C4872" s="199"/>
      <c r="D4872" s="199"/>
      <c r="E4872" s="199"/>
      <c r="F4872" s="199"/>
    </row>
    <row r="4873" s="197" customFormat="true" ht="15.8" spans="1:6">
      <c r="A4873" s="199"/>
      <c r="B4873" s="216"/>
      <c r="C4873" s="199"/>
      <c r="D4873" s="199"/>
      <c r="E4873" s="199"/>
      <c r="F4873" s="199"/>
    </row>
    <row r="4874" s="197" customFormat="true" ht="15.8" spans="1:6">
      <c r="A4874" s="199"/>
      <c r="B4874" s="216"/>
      <c r="C4874" s="199"/>
      <c r="D4874" s="199"/>
      <c r="E4874" s="199"/>
      <c r="F4874" s="199"/>
    </row>
    <row r="4875" s="197" customFormat="true" ht="15.8" spans="1:6">
      <c r="A4875" s="199"/>
      <c r="B4875" s="216"/>
      <c r="C4875" s="199"/>
      <c r="D4875" s="199"/>
      <c r="E4875" s="199"/>
      <c r="F4875" s="199"/>
    </row>
    <row r="4876" s="197" customFormat="true" ht="15.8" spans="1:6">
      <c r="A4876" s="199"/>
      <c r="B4876" s="216"/>
      <c r="C4876" s="199"/>
      <c r="D4876" s="199"/>
      <c r="E4876" s="199"/>
      <c r="F4876" s="199"/>
    </row>
    <row r="4877" s="197" customFormat="true" ht="15.8" spans="1:6">
      <c r="A4877" s="199"/>
      <c r="B4877" s="216"/>
      <c r="C4877" s="199"/>
      <c r="D4877" s="199"/>
      <c r="E4877" s="199"/>
      <c r="F4877" s="199"/>
    </row>
    <row r="4878" s="197" customFormat="true" ht="15.8" spans="1:6">
      <c r="A4878" s="199"/>
      <c r="B4878" s="216"/>
      <c r="C4878" s="199"/>
      <c r="D4878" s="199"/>
      <c r="E4878" s="199"/>
      <c r="F4878" s="199"/>
    </row>
    <row r="4879" s="197" customFormat="true" ht="15.8" spans="1:6">
      <c r="A4879" s="199"/>
      <c r="B4879" s="216"/>
      <c r="C4879" s="199"/>
      <c r="D4879" s="199"/>
      <c r="E4879" s="199"/>
      <c r="F4879" s="199"/>
    </row>
    <row r="4880" s="197" customFormat="true" ht="15.8" spans="1:6">
      <c r="A4880" s="199"/>
      <c r="B4880" s="216"/>
      <c r="C4880" s="199"/>
      <c r="D4880" s="199"/>
      <c r="E4880" s="199"/>
      <c r="F4880" s="199"/>
    </row>
    <row r="4881" s="197" customFormat="true" ht="15.8" spans="1:6">
      <c r="A4881" s="199"/>
      <c r="B4881" s="216"/>
      <c r="C4881" s="199"/>
      <c r="D4881" s="199"/>
      <c r="E4881" s="199"/>
      <c r="F4881" s="199"/>
    </row>
    <row r="4882" s="197" customFormat="true" ht="15.8" spans="1:6">
      <c r="A4882" s="199"/>
      <c r="B4882" s="216"/>
      <c r="C4882" s="199"/>
      <c r="D4882" s="199"/>
      <c r="E4882" s="199"/>
      <c r="F4882" s="199"/>
    </row>
    <row r="4883" s="197" customFormat="true" ht="15.8" spans="1:6">
      <c r="A4883" s="199"/>
      <c r="B4883" s="216"/>
      <c r="C4883" s="199"/>
      <c r="D4883" s="199"/>
      <c r="E4883" s="199"/>
      <c r="F4883" s="199"/>
    </row>
    <row r="4884" s="197" customFormat="true" ht="15.8" spans="1:6">
      <c r="A4884" s="199"/>
      <c r="B4884" s="216"/>
      <c r="C4884" s="199"/>
      <c r="D4884" s="199"/>
      <c r="E4884" s="199"/>
      <c r="F4884" s="199"/>
    </row>
    <row r="4885" s="197" customFormat="true" ht="15.8" spans="1:6">
      <c r="A4885" s="199"/>
      <c r="B4885" s="216"/>
      <c r="C4885" s="199"/>
      <c r="D4885" s="199"/>
      <c r="E4885" s="199"/>
      <c r="F4885" s="199"/>
    </row>
    <row r="4886" s="197" customFormat="true" ht="15.8" spans="1:6">
      <c r="A4886" s="199"/>
      <c r="B4886" s="216"/>
      <c r="C4886" s="199"/>
      <c r="D4886" s="199"/>
      <c r="E4886" s="199"/>
      <c r="F4886" s="199"/>
    </row>
    <row r="4887" s="197" customFormat="true" ht="15.8" spans="1:6">
      <c r="A4887" s="199"/>
      <c r="B4887" s="216"/>
      <c r="C4887" s="199"/>
      <c r="D4887" s="199"/>
      <c r="E4887" s="199"/>
      <c r="F4887" s="199"/>
    </row>
    <row r="4888" s="197" customFormat="true" ht="15.8" spans="1:6">
      <c r="A4888" s="199"/>
      <c r="B4888" s="216"/>
      <c r="C4888" s="199"/>
      <c r="D4888" s="199"/>
      <c r="E4888" s="199"/>
      <c r="F4888" s="199"/>
    </row>
    <row r="4889" s="197" customFormat="true" ht="15.8" spans="1:6">
      <c r="A4889" s="199"/>
      <c r="B4889" s="216"/>
      <c r="C4889" s="199"/>
      <c r="D4889" s="199"/>
      <c r="E4889" s="199"/>
      <c r="F4889" s="199"/>
    </row>
    <row r="4890" s="197" customFormat="true" ht="15.8" spans="1:6">
      <c r="A4890" s="199"/>
      <c r="B4890" s="216"/>
      <c r="C4890" s="199"/>
      <c r="D4890" s="199"/>
      <c r="E4890" s="199"/>
      <c r="F4890" s="199"/>
    </row>
    <row r="4891" s="197" customFormat="true" ht="15.8" spans="1:6">
      <c r="A4891" s="199"/>
      <c r="B4891" s="216"/>
      <c r="C4891" s="199"/>
      <c r="D4891" s="199"/>
      <c r="E4891" s="199"/>
      <c r="F4891" s="199"/>
    </row>
    <row r="4892" s="197" customFormat="true" ht="15.8" spans="1:6">
      <c r="A4892" s="199"/>
      <c r="B4892" s="216"/>
      <c r="C4892" s="199"/>
      <c r="D4892" s="199"/>
      <c r="E4892" s="199"/>
      <c r="F4892" s="199"/>
    </row>
    <row r="4893" s="197" customFormat="true" ht="15.8" spans="1:6">
      <c r="A4893" s="199"/>
      <c r="B4893" s="216"/>
      <c r="C4893" s="199"/>
      <c r="D4893" s="199"/>
      <c r="E4893" s="199"/>
      <c r="F4893" s="199"/>
    </row>
    <row r="4894" s="197" customFormat="true" ht="15.8" spans="1:6">
      <c r="A4894" s="199"/>
      <c r="B4894" s="216"/>
      <c r="C4894" s="199"/>
      <c r="D4894" s="199"/>
      <c r="E4894" s="199"/>
      <c r="F4894" s="199"/>
    </row>
    <row r="4895" s="197" customFormat="true" ht="15.8" spans="1:6">
      <c r="A4895" s="199"/>
      <c r="B4895" s="216"/>
      <c r="C4895" s="199"/>
      <c r="D4895" s="199"/>
      <c r="E4895" s="199"/>
      <c r="F4895" s="199"/>
    </row>
    <row r="4896" s="197" customFormat="true" ht="15.8" spans="1:6">
      <c r="A4896" s="199"/>
      <c r="B4896" s="216"/>
      <c r="C4896" s="199"/>
      <c r="D4896" s="199"/>
      <c r="E4896" s="199"/>
      <c r="F4896" s="199"/>
    </row>
    <row r="4897" s="197" customFormat="true" ht="15.8" spans="1:6">
      <c r="A4897" s="199"/>
      <c r="B4897" s="216"/>
      <c r="C4897" s="199"/>
      <c r="D4897" s="199"/>
      <c r="E4897" s="199"/>
      <c r="F4897" s="199"/>
    </row>
    <row r="4898" s="197" customFormat="true" ht="15.8" spans="1:6">
      <c r="A4898" s="199"/>
      <c r="B4898" s="216"/>
      <c r="C4898" s="199"/>
      <c r="D4898" s="199"/>
      <c r="E4898" s="199"/>
      <c r="F4898" s="199"/>
    </row>
    <row r="4899" s="197" customFormat="true" ht="15.8" spans="1:6">
      <c r="A4899" s="199"/>
      <c r="B4899" s="216"/>
      <c r="C4899" s="199"/>
      <c r="D4899" s="199"/>
      <c r="E4899" s="199"/>
      <c r="F4899" s="199"/>
    </row>
    <row r="4900" s="197" customFormat="true" ht="15.8" spans="1:6">
      <c r="A4900" s="199"/>
      <c r="B4900" s="216"/>
      <c r="C4900" s="199"/>
      <c r="D4900" s="199"/>
      <c r="E4900" s="199"/>
      <c r="F4900" s="199"/>
    </row>
    <row r="4901" s="197" customFormat="true" ht="15.8" spans="1:6">
      <c r="A4901" s="199"/>
      <c r="B4901" s="216"/>
      <c r="C4901" s="199"/>
      <c r="D4901" s="199"/>
      <c r="E4901" s="199"/>
      <c r="F4901" s="199"/>
    </row>
    <row r="4902" s="197" customFormat="true" ht="15.8" spans="1:6">
      <c r="A4902" s="199"/>
      <c r="B4902" s="216"/>
      <c r="C4902" s="199"/>
      <c r="D4902" s="199"/>
      <c r="E4902" s="199"/>
      <c r="F4902" s="199"/>
    </row>
    <row r="4903" s="197" customFormat="true" ht="15.8" spans="1:6">
      <c r="A4903" s="199"/>
      <c r="B4903" s="216"/>
      <c r="C4903" s="199"/>
      <c r="D4903" s="199"/>
      <c r="E4903" s="199"/>
      <c r="F4903" s="199"/>
    </row>
    <row r="4904" s="197" customFormat="true" ht="15.8" spans="1:6">
      <c r="A4904" s="199"/>
      <c r="B4904" s="216"/>
      <c r="C4904" s="199"/>
      <c r="D4904" s="199"/>
      <c r="E4904" s="199"/>
      <c r="F4904" s="199"/>
    </row>
    <row r="4905" s="197" customFormat="true" ht="15.8" spans="1:6">
      <c r="A4905" s="199"/>
      <c r="B4905" s="216"/>
      <c r="C4905" s="199"/>
      <c r="D4905" s="199"/>
      <c r="E4905" s="199"/>
      <c r="F4905" s="199"/>
    </row>
    <row r="4906" s="197" customFormat="true" ht="15.8" spans="1:6">
      <c r="A4906" s="199"/>
      <c r="B4906" s="216"/>
      <c r="C4906" s="199"/>
      <c r="D4906" s="199"/>
      <c r="E4906" s="199"/>
      <c r="F4906" s="199"/>
    </row>
    <row r="4907" s="197" customFormat="true" ht="15.8" spans="1:6">
      <c r="A4907" s="199"/>
      <c r="B4907" s="216"/>
      <c r="C4907" s="199"/>
      <c r="D4907" s="199"/>
      <c r="E4907" s="199"/>
      <c r="F4907" s="199"/>
    </row>
    <row r="4908" s="197" customFormat="true" ht="15.8" spans="1:6">
      <c r="A4908" s="199"/>
      <c r="B4908" s="216"/>
      <c r="C4908" s="199"/>
      <c r="D4908" s="199"/>
      <c r="E4908" s="199"/>
      <c r="F4908" s="199"/>
    </row>
    <row r="4909" s="197" customFormat="true" ht="15.8" spans="1:6">
      <c r="A4909" s="199"/>
      <c r="B4909" s="216"/>
      <c r="C4909" s="199"/>
      <c r="D4909" s="199"/>
      <c r="E4909" s="199"/>
      <c r="F4909" s="199"/>
    </row>
    <row r="4910" s="197" customFormat="true" ht="15.8" spans="1:6">
      <c r="A4910" s="199"/>
      <c r="B4910" s="216"/>
      <c r="C4910" s="199"/>
      <c r="D4910" s="199"/>
      <c r="E4910" s="199"/>
      <c r="F4910" s="199"/>
    </row>
    <row r="4911" s="197" customFormat="true" ht="15.8" spans="1:6">
      <c r="A4911" s="199"/>
      <c r="B4911" s="216"/>
      <c r="C4911" s="199"/>
      <c r="D4911" s="199"/>
      <c r="E4911" s="199"/>
      <c r="F4911" s="199"/>
    </row>
    <row r="4912" s="197" customFormat="true" ht="15.8" spans="1:6">
      <c r="A4912" s="199"/>
      <c r="B4912" s="216"/>
      <c r="C4912" s="199"/>
      <c r="D4912" s="199"/>
      <c r="E4912" s="199"/>
      <c r="F4912" s="199"/>
    </row>
    <row r="4913" s="197" customFormat="true" ht="15.8" spans="1:6">
      <c r="A4913" s="199"/>
      <c r="B4913" s="216"/>
      <c r="C4913" s="199"/>
      <c r="D4913" s="199"/>
      <c r="E4913" s="199"/>
      <c r="F4913" s="199"/>
    </row>
    <row r="4914" s="197" customFormat="true" ht="15.8" spans="1:6">
      <c r="A4914" s="199"/>
      <c r="B4914" s="216"/>
      <c r="C4914" s="199"/>
      <c r="D4914" s="199"/>
      <c r="E4914" s="199"/>
      <c r="F4914" s="199"/>
    </row>
    <row r="4915" s="197" customFormat="true" ht="15.8" spans="1:6">
      <c r="A4915" s="199"/>
      <c r="B4915" s="216"/>
      <c r="C4915" s="199"/>
      <c r="D4915" s="199"/>
      <c r="E4915" s="199"/>
      <c r="F4915" s="199"/>
    </row>
    <row r="4916" s="197" customFormat="true" ht="15.8" spans="1:6">
      <c r="A4916" s="199"/>
      <c r="B4916" s="216"/>
      <c r="C4916" s="199"/>
      <c r="D4916" s="199"/>
      <c r="E4916" s="199"/>
      <c r="F4916" s="199"/>
    </row>
    <row r="4917" s="197" customFormat="true" ht="15.8" spans="1:6">
      <c r="A4917" s="199"/>
      <c r="B4917" s="216"/>
      <c r="C4917" s="199"/>
      <c r="D4917" s="199"/>
      <c r="E4917" s="199"/>
      <c r="F4917" s="199"/>
    </row>
    <row r="4918" s="197" customFormat="true" ht="15.8" spans="1:6">
      <c r="A4918" s="199"/>
      <c r="B4918" s="216"/>
      <c r="C4918" s="199"/>
      <c r="D4918" s="199"/>
      <c r="E4918" s="199"/>
      <c r="F4918" s="199"/>
    </row>
    <row r="4919" s="197" customFormat="true" ht="15.8" spans="1:6">
      <c r="A4919" s="199"/>
      <c r="B4919" s="216"/>
      <c r="C4919" s="199"/>
      <c r="D4919" s="199"/>
      <c r="E4919" s="199"/>
      <c r="F4919" s="199"/>
    </row>
    <row r="4920" s="197" customFormat="true" ht="15.8" spans="1:6">
      <c r="A4920" s="199"/>
      <c r="B4920" s="216"/>
      <c r="C4920" s="199"/>
      <c r="D4920" s="199"/>
      <c r="E4920" s="199"/>
      <c r="F4920" s="199"/>
    </row>
    <row r="4921" s="197" customFormat="true" ht="15.8" spans="1:6">
      <c r="A4921" s="199"/>
      <c r="B4921" s="216"/>
      <c r="C4921" s="199"/>
      <c r="D4921" s="199"/>
      <c r="E4921" s="199"/>
      <c r="F4921" s="199"/>
    </row>
    <row r="4922" s="197" customFormat="true" ht="15.8" spans="1:6">
      <c r="A4922" s="199"/>
      <c r="B4922" s="216"/>
      <c r="C4922" s="199"/>
      <c r="D4922" s="199"/>
      <c r="E4922" s="199"/>
      <c r="F4922" s="199"/>
    </row>
    <row r="4923" s="197" customFormat="true" ht="15.8" spans="1:6">
      <c r="A4923" s="199"/>
      <c r="B4923" s="216"/>
      <c r="C4923" s="199"/>
      <c r="D4923" s="199"/>
      <c r="E4923" s="199"/>
      <c r="F4923" s="199"/>
    </row>
    <row r="4924" s="197" customFormat="true" ht="15.8" spans="1:6">
      <c r="A4924" s="199"/>
      <c r="B4924" s="216"/>
      <c r="C4924" s="199"/>
      <c r="D4924" s="199"/>
      <c r="E4924" s="199"/>
      <c r="F4924" s="199"/>
    </row>
    <row r="4925" s="197" customFormat="true" ht="15.8" spans="1:6">
      <c r="A4925" s="199"/>
      <c r="B4925" s="216"/>
      <c r="C4925" s="199"/>
      <c r="D4925" s="199"/>
      <c r="E4925" s="199"/>
      <c r="F4925" s="199"/>
    </row>
    <row r="4926" s="197" customFormat="true" ht="15.8" spans="1:6">
      <c r="A4926" s="199"/>
      <c r="B4926" s="216"/>
      <c r="C4926" s="199"/>
      <c r="D4926" s="199"/>
      <c r="E4926" s="199"/>
      <c r="F4926" s="199"/>
    </row>
    <row r="4927" s="197" customFormat="true" ht="15.8" spans="1:6">
      <c r="A4927" s="199"/>
      <c r="B4927" s="216"/>
      <c r="C4927" s="199"/>
      <c r="D4927" s="199"/>
      <c r="E4927" s="199"/>
      <c r="F4927" s="199"/>
    </row>
    <row r="4928" s="197" customFormat="true" ht="15.8" spans="1:6">
      <c r="A4928" s="199"/>
      <c r="B4928" s="216"/>
      <c r="C4928" s="199"/>
      <c r="D4928" s="199"/>
      <c r="E4928" s="199"/>
      <c r="F4928" s="199"/>
    </row>
    <row r="4929" s="197" customFormat="true" ht="15.8" spans="1:6">
      <c r="A4929" s="199"/>
      <c r="B4929" s="216"/>
      <c r="C4929" s="199"/>
      <c r="D4929" s="199"/>
      <c r="E4929" s="199"/>
      <c r="F4929" s="199"/>
    </row>
    <row r="4930" s="197" customFormat="true" ht="15.8" spans="1:6">
      <c r="A4930" s="199"/>
      <c r="B4930" s="216"/>
      <c r="C4930" s="199"/>
      <c r="D4930" s="199"/>
      <c r="E4930" s="199"/>
      <c r="F4930" s="199"/>
    </row>
    <row r="4931" s="197" customFormat="true" ht="15.8" spans="1:6">
      <c r="A4931" s="199"/>
      <c r="B4931" s="216"/>
      <c r="C4931" s="199"/>
      <c r="D4931" s="199"/>
      <c r="E4931" s="199"/>
      <c r="F4931" s="199"/>
    </row>
    <row r="4932" s="197" customFormat="true" ht="15.8" spans="1:6">
      <c r="A4932" s="199"/>
      <c r="B4932" s="216"/>
      <c r="C4932" s="199"/>
      <c r="D4932" s="199"/>
      <c r="E4932" s="199"/>
      <c r="F4932" s="199"/>
    </row>
    <row r="4933" s="197" customFormat="true" ht="15.8" spans="1:6">
      <c r="A4933" s="199"/>
      <c r="B4933" s="216"/>
      <c r="C4933" s="199"/>
      <c r="D4933" s="199"/>
      <c r="E4933" s="199"/>
      <c r="F4933" s="199"/>
    </row>
    <row r="4934" s="197" customFormat="true" ht="15.8" spans="1:6">
      <c r="A4934" s="199"/>
      <c r="B4934" s="216"/>
      <c r="C4934" s="199"/>
      <c r="D4934" s="199"/>
      <c r="E4934" s="199"/>
      <c r="F4934" s="199"/>
    </row>
    <row r="4935" s="197" customFormat="true" ht="15.8" spans="1:6">
      <c r="A4935" s="199"/>
      <c r="B4935" s="216"/>
      <c r="C4935" s="199"/>
      <c r="D4935" s="199"/>
      <c r="E4935" s="199"/>
      <c r="F4935" s="199"/>
    </row>
    <row r="4936" s="197" customFormat="true" ht="15.8" spans="1:6">
      <c r="A4936" s="199"/>
      <c r="B4936" s="216"/>
      <c r="C4936" s="199"/>
      <c r="D4936" s="199"/>
      <c r="E4936" s="199"/>
      <c r="F4936" s="199"/>
    </row>
    <row r="4937" s="197" customFormat="true" ht="15.8" spans="1:6">
      <c r="A4937" s="199"/>
      <c r="B4937" s="216"/>
      <c r="C4937" s="199"/>
      <c r="D4937" s="199"/>
      <c r="E4937" s="199"/>
      <c r="F4937" s="199"/>
    </row>
    <row r="4938" s="197" customFormat="true" ht="15.8" spans="1:6">
      <c r="A4938" s="199"/>
      <c r="B4938" s="216"/>
      <c r="C4938" s="199"/>
      <c r="D4938" s="199"/>
      <c r="E4938" s="199"/>
      <c r="F4938" s="199"/>
    </row>
    <row r="4939" s="197" customFormat="true" ht="15.8" spans="1:6">
      <c r="A4939" s="199"/>
      <c r="B4939" s="216"/>
      <c r="C4939" s="199"/>
      <c r="D4939" s="199"/>
      <c r="E4939" s="199"/>
      <c r="F4939" s="199"/>
    </row>
    <row r="4940" s="197" customFormat="true" ht="15.8" spans="1:6">
      <c r="A4940" s="199"/>
      <c r="B4940" s="216"/>
      <c r="C4940" s="199"/>
      <c r="D4940" s="199"/>
      <c r="E4940" s="199"/>
      <c r="F4940" s="199"/>
    </row>
    <row r="4941" s="197" customFormat="true" ht="15.8" spans="1:6">
      <c r="A4941" s="199"/>
      <c r="B4941" s="216"/>
      <c r="C4941" s="199"/>
      <c r="D4941" s="199"/>
      <c r="E4941" s="199"/>
      <c r="F4941" s="199"/>
    </row>
    <row r="4942" s="197" customFormat="true" ht="15.8" spans="1:6">
      <c r="A4942" s="199"/>
      <c r="B4942" s="216"/>
      <c r="C4942" s="199"/>
      <c r="D4942" s="199"/>
      <c r="E4942" s="199"/>
      <c r="F4942" s="199"/>
    </row>
    <row r="4943" s="197" customFormat="true" ht="15.8" spans="1:6">
      <c r="A4943" s="199"/>
      <c r="B4943" s="216"/>
      <c r="C4943" s="199"/>
      <c r="D4943" s="199"/>
      <c r="E4943" s="199"/>
      <c r="F4943" s="199"/>
    </row>
    <row r="4944" s="197" customFormat="true" ht="15.8" spans="1:6">
      <c r="A4944" s="199"/>
      <c r="B4944" s="216"/>
      <c r="C4944" s="199"/>
      <c r="D4944" s="199"/>
      <c r="E4944" s="199"/>
      <c r="F4944" s="199"/>
    </row>
    <row r="4945" s="197" customFormat="true" ht="15.8" spans="1:6">
      <c r="A4945" s="199"/>
      <c r="B4945" s="216"/>
      <c r="C4945" s="199"/>
      <c r="D4945" s="199"/>
      <c r="E4945" s="199"/>
      <c r="F4945" s="199"/>
    </row>
    <row r="4946" s="197" customFormat="true" ht="15.8" spans="1:6">
      <c r="A4946" s="199"/>
      <c r="B4946" s="216"/>
      <c r="C4946" s="199"/>
      <c r="D4946" s="199"/>
      <c r="E4946" s="199"/>
      <c r="F4946" s="199"/>
    </row>
    <row r="4947" s="197" customFormat="true" ht="15.8" spans="1:6">
      <c r="A4947" s="199"/>
      <c r="B4947" s="216"/>
      <c r="C4947" s="199"/>
      <c r="D4947" s="199"/>
      <c r="E4947" s="199"/>
      <c r="F4947" s="199"/>
    </row>
    <row r="4948" s="197" customFormat="true" ht="15.8" spans="1:6">
      <c r="A4948" s="199"/>
      <c r="B4948" s="216"/>
      <c r="C4948" s="199"/>
      <c r="D4948" s="199"/>
      <c r="E4948" s="199"/>
      <c r="F4948" s="199"/>
    </row>
    <row r="4949" s="197" customFormat="true" ht="15.8" spans="1:6">
      <c r="A4949" s="199"/>
      <c r="B4949" s="216"/>
      <c r="C4949" s="199"/>
      <c r="D4949" s="199"/>
      <c r="E4949" s="199"/>
      <c r="F4949" s="199"/>
    </row>
    <row r="4950" s="197" customFormat="true" ht="15.8" spans="1:6">
      <c r="A4950" s="199"/>
      <c r="B4950" s="216"/>
      <c r="C4950" s="199"/>
      <c r="D4950" s="199"/>
      <c r="E4950" s="199"/>
      <c r="F4950" s="199"/>
    </row>
    <row r="4951" s="197" customFormat="true" ht="15.8" spans="1:6">
      <c r="A4951" s="199"/>
      <c r="B4951" s="216"/>
      <c r="C4951" s="199"/>
      <c r="D4951" s="199"/>
      <c r="E4951" s="199"/>
      <c r="F4951" s="199"/>
    </row>
    <row r="4952" s="197" customFormat="true" ht="15.8" spans="1:6">
      <c r="A4952" s="199"/>
      <c r="B4952" s="216"/>
      <c r="C4952" s="199"/>
      <c r="D4952" s="199"/>
      <c r="E4952" s="199"/>
      <c r="F4952" s="199"/>
    </row>
    <row r="4953" s="197" customFormat="true" ht="15.8" spans="1:6">
      <c r="A4953" s="199"/>
      <c r="B4953" s="216"/>
      <c r="C4953" s="199"/>
      <c r="D4953" s="199"/>
      <c r="E4953" s="199"/>
      <c r="F4953" s="199"/>
    </row>
    <row r="4954" s="197" customFormat="true" ht="15.8" spans="1:6">
      <c r="A4954" s="199"/>
      <c r="B4954" s="216"/>
      <c r="C4954" s="199"/>
      <c r="D4954" s="199"/>
      <c r="E4954" s="199"/>
      <c r="F4954" s="199"/>
    </row>
    <row r="4955" s="197" customFormat="true" ht="15.8" spans="1:6">
      <c r="A4955" s="199"/>
      <c r="B4955" s="216"/>
      <c r="C4955" s="199"/>
      <c r="D4955" s="199"/>
      <c r="E4955" s="199"/>
      <c r="F4955" s="199"/>
    </row>
    <row r="4956" s="197" customFormat="true" ht="15.8" spans="1:6">
      <c r="A4956" s="199"/>
      <c r="B4956" s="216"/>
      <c r="C4956" s="199"/>
      <c r="D4956" s="199"/>
      <c r="E4956" s="199"/>
      <c r="F4956" s="199"/>
    </row>
    <row r="4957" s="197" customFormat="true" ht="15.8" spans="1:6">
      <c r="A4957" s="199"/>
      <c r="B4957" s="216"/>
      <c r="C4957" s="199"/>
      <c r="D4957" s="199"/>
      <c r="E4957" s="199"/>
      <c r="F4957" s="199"/>
    </row>
    <row r="4958" s="197" customFormat="true" ht="15.8" spans="1:6">
      <c r="A4958" s="199"/>
      <c r="B4958" s="216"/>
      <c r="C4958" s="199"/>
      <c r="D4958" s="199"/>
      <c r="E4958" s="199"/>
      <c r="F4958" s="199"/>
    </row>
    <row r="4959" s="197" customFormat="true" ht="15.8" spans="1:6">
      <c r="A4959" s="199"/>
      <c r="B4959" s="216"/>
      <c r="C4959" s="199"/>
      <c r="D4959" s="199"/>
      <c r="E4959" s="199"/>
      <c r="F4959" s="199"/>
    </row>
    <row r="4960" s="197" customFormat="true" ht="15.8" spans="1:6">
      <c r="A4960" s="199"/>
      <c r="B4960" s="216"/>
      <c r="C4960" s="199"/>
      <c r="D4960" s="199"/>
      <c r="E4960" s="199"/>
      <c r="F4960" s="199"/>
    </row>
    <row r="4961" s="197" customFormat="true" ht="15.8" spans="1:6">
      <c r="A4961" s="199"/>
      <c r="B4961" s="216"/>
      <c r="C4961" s="199"/>
      <c r="D4961" s="199"/>
      <c r="E4961" s="199"/>
      <c r="F4961" s="199"/>
    </row>
    <row r="4962" s="197" customFormat="true" ht="15.8" spans="1:6">
      <c r="A4962" s="199"/>
      <c r="B4962" s="216"/>
      <c r="C4962" s="199"/>
      <c r="D4962" s="199"/>
      <c r="E4962" s="199"/>
      <c r="F4962" s="199"/>
    </row>
    <row r="4963" s="197" customFormat="true" ht="15.8" spans="1:6">
      <c r="A4963" s="199"/>
      <c r="B4963" s="216"/>
      <c r="C4963" s="199"/>
      <c r="D4963" s="199"/>
      <c r="E4963" s="199"/>
      <c r="F4963" s="199"/>
    </row>
    <row r="4964" s="197" customFormat="true" ht="15.8" spans="1:6">
      <c r="A4964" s="199"/>
      <c r="B4964" s="216"/>
      <c r="C4964" s="199"/>
      <c r="D4964" s="199"/>
      <c r="E4964" s="199"/>
      <c r="F4964" s="199"/>
    </row>
    <row r="4965" s="197" customFormat="true" ht="15.8" spans="1:6">
      <c r="A4965" s="199"/>
      <c r="B4965" s="216"/>
      <c r="C4965" s="199"/>
      <c r="D4965" s="199"/>
      <c r="E4965" s="199"/>
      <c r="F4965" s="199"/>
    </row>
    <row r="4966" s="197" customFormat="true" ht="15.8" spans="1:6">
      <c r="A4966" s="199"/>
      <c r="B4966" s="216"/>
      <c r="C4966" s="199"/>
      <c r="D4966" s="199"/>
      <c r="E4966" s="199"/>
      <c r="F4966" s="199"/>
    </row>
    <row r="4967" s="197" customFormat="true" ht="15.8" spans="1:6">
      <c r="A4967" s="199"/>
      <c r="B4967" s="216"/>
      <c r="C4967" s="199"/>
      <c r="D4967" s="199"/>
      <c r="E4967" s="199"/>
      <c r="F4967" s="199"/>
    </row>
    <row r="4968" s="197" customFormat="true" ht="15.8" spans="1:6">
      <c r="A4968" s="199"/>
      <c r="B4968" s="216"/>
      <c r="C4968" s="199"/>
      <c r="D4968" s="199"/>
      <c r="E4968" s="199"/>
      <c r="F4968" s="199"/>
    </row>
    <row r="4969" s="197" customFormat="true" ht="15.8" spans="1:6">
      <c r="A4969" s="199"/>
      <c r="B4969" s="216"/>
      <c r="C4969" s="199"/>
      <c r="D4969" s="199"/>
      <c r="E4969" s="199"/>
      <c r="F4969" s="199"/>
    </row>
    <row r="4970" s="197" customFormat="true" ht="15.8" spans="1:6">
      <c r="A4970" s="199"/>
      <c r="B4970" s="216"/>
      <c r="C4970" s="199"/>
      <c r="D4970" s="199"/>
      <c r="E4970" s="199"/>
      <c r="F4970" s="199"/>
    </row>
    <row r="4971" s="197" customFormat="true" ht="15.8" spans="1:6">
      <c r="A4971" s="199"/>
      <c r="B4971" s="216"/>
      <c r="C4971" s="199"/>
      <c r="D4971" s="199"/>
      <c r="E4971" s="199"/>
      <c r="F4971" s="199"/>
    </row>
    <row r="4972" s="197" customFormat="true" ht="15.8" spans="1:6">
      <c r="A4972" s="199"/>
      <c r="B4972" s="216"/>
      <c r="C4972" s="199"/>
      <c r="D4972" s="199"/>
      <c r="E4972" s="199"/>
      <c r="F4972" s="199"/>
    </row>
    <row r="4973" s="197" customFormat="true" ht="15.8" spans="1:6">
      <c r="A4973" s="199"/>
      <c r="B4973" s="216"/>
      <c r="C4973" s="199"/>
      <c r="D4973" s="199"/>
      <c r="E4973" s="199"/>
      <c r="F4973" s="199"/>
    </row>
    <row r="4974" s="197" customFormat="true" ht="15.8" spans="1:6">
      <c r="A4974" s="199"/>
      <c r="B4974" s="216"/>
      <c r="C4974" s="199"/>
      <c r="D4974" s="199"/>
      <c r="E4974" s="199"/>
      <c r="F4974" s="199"/>
    </row>
    <row r="4975" s="197" customFormat="true" ht="15.8" spans="1:6">
      <c r="A4975" s="199"/>
      <c r="B4975" s="216"/>
      <c r="C4975" s="199"/>
      <c r="D4975" s="199"/>
      <c r="E4975" s="199"/>
      <c r="F4975" s="199"/>
    </row>
    <row r="4976" s="197" customFormat="true" ht="15.8" spans="1:6">
      <c r="A4976" s="199"/>
      <c r="B4976" s="216"/>
      <c r="C4976" s="199"/>
      <c r="D4976" s="199"/>
      <c r="E4976" s="199"/>
      <c r="F4976" s="199"/>
    </row>
    <row r="4977" s="197" customFormat="true" ht="15.8" spans="1:6">
      <c r="A4977" s="199"/>
      <c r="B4977" s="216"/>
      <c r="C4977" s="199"/>
      <c r="D4977" s="199"/>
      <c r="E4977" s="199"/>
      <c r="F4977" s="199"/>
    </row>
    <row r="4978" s="197" customFormat="true" ht="15.8" spans="1:6">
      <c r="A4978" s="199"/>
      <c r="B4978" s="216"/>
      <c r="C4978" s="199"/>
      <c r="D4978" s="199"/>
      <c r="E4978" s="199"/>
      <c r="F4978" s="199"/>
    </row>
    <row r="4979" s="197" customFormat="true" ht="15.8" spans="1:6">
      <c r="A4979" s="199"/>
      <c r="B4979" s="216"/>
      <c r="C4979" s="199"/>
      <c r="D4979" s="199"/>
      <c r="E4979" s="199"/>
      <c r="F4979" s="199"/>
    </row>
    <row r="4980" s="197" customFormat="true" ht="15.8" spans="1:6">
      <c r="A4980" s="199"/>
      <c r="B4980" s="216"/>
      <c r="C4980" s="199"/>
      <c r="D4980" s="199"/>
      <c r="E4980" s="199"/>
      <c r="F4980" s="199"/>
    </row>
    <row r="4981" s="197" customFormat="true" ht="15.8" spans="1:6">
      <c r="A4981" s="199"/>
      <c r="B4981" s="216"/>
      <c r="C4981" s="199"/>
      <c r="D4981" s="199"/>
      <c r="E4981" s="199"/>
      <c r="F4981" s="199"/>
    </row>
    <row r="4982" s="197" customFormat="true" ht="15.8" spans="1:6">
      <c r="A4982" s="199"/>
      <c r="B4982" s="216"/>
      <c r="C4982" s="199"/>
      <c r="D4982" s="199"/>
      <c r="E4982" s="199"/>
      <c r="F4982" s="199"/>
    </row>
    <row r="4983" s="197" customFormat="true" ht="15.8" spans="1:6">
      <c r="A4983" s="199"/>
      <c r="B4983" s="216"/>
      <c r="C4983" s="199"/>
      <c r="D4983" s="199"/>
      <c r="E4983" s="199"/>
      <c r="F4983" s="199"/>
    </row>
    <row r="4984" s="197" customFormat="true" ht="15.8" spans="1:6">
      <c r="A4984" s="199"/>
      <c r="B4984" s="216"/>
      <c r="C4984" s="199"/>
      <c r="D4984" s="199"/>
      <c r="E4984" s="199"/>
      <c r="F4984" s="199"/>
    </row>
    <row r="4985" s="197" customFormat="true" ht="15.8" spans="1:6">
      <c r="A4985" s="199"/>
      <c r="B4985" s="216"/>
      <c r="C4985" s="199"/>
      <c r="D4985" s="199"/>
      <c r="E4985" s="199"/>
      <c r="F4985" s="199"/>
    </row>
    <row r="4986" s="197" customFormat="true" ht="15.8" spans="1:6">
      <c r="A4986" s="199"/>
      <c r="B4986" s="216"/>
      <c r="C4986" s="199"/>
      <c r="D4986" s="199"/>
      <c r="E4986" s="199"/>
      <c r="F4986" s="199"/>
    </row>
    <row r="4987" s="197" customFormat="true" ht="15.8" spans="1:6">
      <c r="A4987" s="199"/>
      <c r="B4987" s="216"/>
      <c r="C4987" s="199"/>
      <c r="D4987" s="199"/>
      <c r="E4987" s="199"/>
      <c r="F4987" s="199"/>
    </row>
    <row r="4988" s="197" customFormat="true" ht="15.8" spans="1:6">
      <c r="A4988" s="199"/>
      <c r="B4988" s="216"/>
      <c r="C4988" s="199"/>
      <c r="D4988" s="199"/>
      <c r="E4988" s="199"/>
      <c r="F4988" s="199"/>
    </row>
    <row r="4989" s="197" customFormat="true" ht="15.8" spans="1:6">
      <c r="A4989" s="199"/>
      <c r="B4989" s="216"/>
      <c r="C4989" s="199"/>
      <c r="D4989" s="199"/>
      <c r="E4989" s="199"/>
      <c r="F4989" s="199"/>
    </row>
    <row r="4990" s="197" customFormat="true" ht="15.8" spans="1:6">
      <c r="A4990" s="199"/>
      <c r="B4990" s="216"/>
      <c r="C4990" s="199"/>
      <c r="D4990" s="199"/>
      <c r="E4990" s="199"/>
      <c r="F4990" s="199"/>
    </row>
    <row r="4991" s="197" customFormat="true" ht="15.8" spans="1:6">
      <c r="A4991" s="199"/>
      <c r="B4991" s="216"/>
      <c r="C4991" s="199"/>
      <c r="D4991" s="199"/>
      <c r="E4991" s="199"/>
      <c r="F4991" s="199"/>
    </row>
    <row r="4992" s="197" customFormat="true" ht="15.8" spans="1:6">
      <c r="A4992" s="199"/>
      <c r="B4992" s="216"/>
      <c r="C4992" s="199"/>
      <c r="D4992" s="199"/>
      <c r="E4992" s="199"/>
      <c r="F4992" s="199"/>
    </row>
    <row r="4993" s="197" customFormat="true" ht="15.8" spans="1:6">
      <c r="A4993" s="199"/>
      <c r="B4993" s="216"/>
      <c r="C4993" s="199"/>
      <c r="D4993" s="199"/>
      <c r="E4993" s="199"/>
      <c r="F4993" s="199"/>
    </row>
    <row r="4994" s="197" customFormat="true" ht="15.8" spans="1:6">
      <c r="A4994" s="199"/>
      <c r="B4994" s="216"/>
      <c r="C4994" s="199"/>
      <c r="D4994" s="199"/>
      <c r="E4994" s="199"/>
      <c r="F4994" s="199"/>
    </row>
    <row r="4995" s="197" customFormat="true" ht="15.8" spans="1:6">
      <c r="A4995" s="199"/>
      <c r="B4995" s="216"/>
      <c r="C4995" s="199"/>
      <c r="D4995" s="199"/>
      <c r="E4995" s="199"/>
      <c r="F4995" s="199"/>
    </row>
    <row r="4996" s="197" customFormat="true" ht="15.8" spans="1:6">
      <c r="A4996" s="199"/>
      <c r="B4996" s="216"/>
      <c r="C4996" s="199"/>
      <c r="D4996" s="199"/>
      <c r="E4996" s="199"/>
      <c r="F4996" s="199"/>
    </row>
    <row r="4997" s="197" customFormat="true" ht="15.8" spans="1:6">
      <c r="A4997" s="199"/>
      <c r="B4997" s="216"/>
      <c r="C4997" s="199"/>
      <c r="D4997" s="199"/>
      <c r="E4997" s="199"/>
      <c r="F4997" s="199"/>
    </row>
    <row r="4998" s="197" customFormat="true" ht="15.8" spans="1:6">
      <c r="A4998" s="199"/>
      <c r="B4998" s="216"/>
      <c r="C4998" s="199"/>
      <c r="D4998" s="199"/>
      <c r="E4998" s="199"/>
      <c r="F4998" s="199"/>
    </row>
    <row r="4999" s="197" customFormat="true" ht="15.8" spans="1:6">
      <c r="A4999" s="199"/>
      <c r="B4999" s="216"/>
      <c r="C4999" s="199"/>
      <c r="D4999" s="199"/>
      <c r="E4999" s="199"/>
      <c r="F4999" s="199"/>
    </row>
    <row r="5000" s="197" customFormat="true" ht="15.8" spans="1:6">
      <c r="A5000" s="199"/>
      <c r="B5000" s="216"/>
      <c r="C5000" s="199"/>
      <c r="D5000" s="199"/>
      <c r="E5000" s="199"/>
      <c r="F5000" s="199"/>
    </row>
    <row r="5001" s="197" customFormat="true" ht="15.8" spans="1:6">
      <c r="A5001" s="199"/>
      <c r="B5001" s="216"/>
      <c r="C5001" s="199"/>
      <c r="D5001" s="199"/>
      <c r="E5001" s="199"/>
      <c r="F5001" s="199"/>
    </row>
    <row r="5002" s="197" customFormat="true" ht="15.8" spans="1:6">
      <c r="A5002" s="199"/>
      <c r="B5002" s="216"/>
      <c r="C5002" s="199"/>
      <c r="D5002" s="199"/>
      <c r="E5002" s="199"/>
      <c r="F5002" s="199"/>
    </row>
    <row r="5003" s="197" customFormat="true" ht="15.8" spans="1:6">
      <c r="A5003" s="199"/>
      <c r="B5003" s="216"/>
      <c r="C5003" s="199"/>
      <c r="D5003" s="199"/>
      <c r="E5003" s="199"/>
      <c r="F5003" s="199"/>
    </row>
    <row r="5004" s="197" customFormat="true" ht="15.8" spans="1:6">
      <c r="A5004" s="199"/>
      <c r="B5004" s="216"/>
      <c r="C5004" s="199"/>
      <c r="D5004" s="199"/>
      <c r="E5004" s="199"/>
      <c r="F5004" s="199"/>
    </row>
    <row r="5005" s="197" customFormat="true" ht="15.8" spans="1:6">
      <c r="A5005" s="199"/>
      <c r="B5005" s="216"/>
      <c r="C5005" s="199"/>
      <c r="D5005" s="199"/>
      <c r="E5005" s="199"/>
      <c r="F5005" s="199"/>
    </row>
    <row r="5006" s="197" customFormat="true" ht="15.8" spans="1:6">
      <c r="A5006" s="199"/>
      <c r="B5006" s="216"/>
      <c r="C5006" s="199"/>
      <c r="D5006" s="199"/>
      <c r="E5006" s="199"/>
      <c r="F5006" s="199"/>
    </row>
    <row r="5007" s="197" customFormat="true" ht="15.8" spans="1:6">
      <c r="A5007" s="199"/>
      <c r="B5007" s="216"/>
      <c r="C5007" s="199"/>
      <c r="D5007" s="199"/>
      <c r="E5007" s="199"/>
      <c r="F5007" s="199"/>
    </row>
    <row r="5008" s="197" customFormat="true" ht="15.8" spans="1:6">
      <c r="A5008" s="199"/>
      <c r="B5008" s="216"/>
      <c r="C5008" s="199"/>
      <c r="D5008" s="199"/>
      <c r="E5008" s="199"/>
      <c r="F5008" s="199"/>
    </row>
    <row r="5009" s="197" customFormat="true" ht="15.8" spans="1:6">
      <c r="A5009" s="199"/>
      <c r="B5009" s="216"/>
      <c r="C5009" s="199"/>
      <c r="D5009" s="199"/>
      <c r="E5009" s="199"/>
      <c r="F5009" s="199"/>
    </row>
    <row r="5010" s="197" customFormat="true" ht="15.8" spans="1:6">
      <c r="A5010" s="199"/>
      <c r="B5010" s="216"/>
      <c r="C5010" s="199"/>
      <c r="D5010" s="199"/>
      <c r="E5010" s="199"/>
      <c r="F5010" s="199"/>
    </row>
    <row r="5011" s="197" customFormat="true" ht="15.8" spans="1:6">
      <c r="A5011" s="199"/>
      <c r="B5011" s="216"/>
      <c r="C5011" s="199"/>
      <c r="D5011" s="199"/>
      <c r="E5011" s="199"/>
      <c r="F5011" s="199"/>
    </row>
    <row r="5012" s="197" customFormat="true" ht="15.8" spans="1:6">
      <c r="A5012" s="199"/>
      <c r="B5012" s="216"/>
      <c r="C5012" s="199"/>
      <c r="D5012" s="199"/>
      <c r="E5012" s="199"/>
      <c r="F5012" s="199"/>
    </row>
    <row r="5013" s="197" customFormat="true" ht="15.8" spans="1:6">
      <c r="A5013" s="199"/>
      <c r="B5013" s="216"/>
      <c r="C5013" s="199"/>
      <c r="D5013" s="199"/>
      <c r="E5013" s="199"/>
      <c r="F5013" s="199"/>
    </row>
    <row r="5014" s="197" customFormat="true" ht="15.8" spans="1:6">
      <c r="A5014" s="199"/>
      <c r="B5014" s="216"/>
      <c r="C5014" s="199"/>
      <c r="D5014" s="199"/>
      <c r="E5014" s="199"/>
      <c r="F5014" s="199"/>
    </row>
    <row r="5015" s="197" customFormat="true" ht="15.8" spans="1:6">
      <c r="A5015" s="199"/>
      <c r="B5015" s="216"/>
      <c r="C5015" s="199"/>
      <c r="D5015" s="199"/>
      <c r="E5015" s="199"/>
      <c r="F5015" s="199"/>
    </row>
    <row r="5016" s="197" customFormat="true" ht="15.8" spans="1:6">
      <c r="A5016" s="199"/>
      <c r="B5016" s="216"/>
      <c r="C5016" s="199"/>
      <c r="D5016" s="199"/>
      <c r="E5016" s="199"/>
      <c r="F5016" s="199"/>
    </row>
    <row r="5017" s="197" customFormat="true" ht="15.8" spans="1:6">
      <c r="A5017" s="199"/>
      <c r="B5017" s="216"/>
      <c r="C5017" s="199"/>
      <c r="D5017" s="199"/>
      <c r="E5017" s="199"/>
      <c r="F5017" s="199"/>
    </row>
    <row r="5018" s="197" customFormat="true" ht="15.8" spans="1:6">
      <c r="A5018" s="199"/>
      <c r="B5018" s="216"/>
      <c r="C5018" s="199"/>
      <c r="D5018" s="199"/>
      <c r="E5018" s="199"/>
      <c r="F5018" s="199"/>
    </row>
    <row r="5019" s="197" customFormat="true" ht="15.8" spans="1:6">
      <c r="A5019" s="199"/>
      <c r="B5019" s="216"/>
      <c r="C5019" s="199"/>
      <c r="D5019" s="199"/>
      <c r="E5019" s="199"/>
      <c r="F5019" s="199"/>
    </row>
    <row r="5020" s="197" customFormat="true" ht="15.8" spans="1:6">
      <c r="A5020" s="199"/>
      <c r="B5020" s="216"/>
      <c r="C5020" s="199"/>
      <c r="D5020" s="199"/>
      <c r="E5020" s="199"/>
      <c r="F5020" s="199"/>
    </row>
    <row r="5021" s="197" customFormat="true" ht="15.8" spans="1:6">
      <c r="A5021" s="199"/>
      <c r="B5021" s="216"/>
      <c r="C5021" s="199"/>
      <c r="D5021" s="199"/>
      <c r="E5021" s="199"/>
      <c r="F5021" s="199"/>
    </row>
    <row r="5022" s="197" customFormat="true" ht="15.8" spans="1:6">
      <c r="A5022" s="199"/>
      <c r="B5022" s="216"/>
      <c r="C5022" s="199"/>
      <c r="D5022" s="199"/>
      <c r="E5022" s="199"/>
      <c r="F5022" s="199"/>
    </row>
    <row r="5023" s="197" customFormat="true" ht="15.8" spans="1:6">
      <c r="A5023" s="199"/>
      <c r="B5023" s="216"/>
      <c r="C5023" s="199"/>
      <c r="D5023" s="199"/>
      <c r="E5023" s="199"/>
      <c r="F5023" s="199"/>
    </row>
    <row r="5024" s="197" customFormat="true" ht="15.8" spans="1:6">
      <c r="A5024" s="199"/>
      <c r="B5024" s="216"/>
      <c r="C5024" s="199"/>
      <c r="D5024" s="199"/>
      <c r="E5024" s="199"/>
      <c r="F5024" s="199"/>
    </row>
    <row r="5025" s="197" customFormat="true" ht="15.8" spans="1:6">
      <c r="A5025" s="199"/>
      <c r="B5025" s="216"/>
      <c r="C5025" s="199"/>
      <c r="D5025" s="199"/>
      <c r="E5025" s="199"/>
      <c r="F5025" s="199"/>
    </row>
    <row r="5026" s="197" customFormat="true" ht="15.8" spans="1:6">
      <c r="A5026" s="199"/>
      <c r="B5026" s="216"/>
      <c r="C5026" s="199"/>
      <c r="D5026" s="199"/>
      <c r="E5026" s="199"/>
      <c r="F5026" s="199"/>
    </row>
    <row r="5027" s="197" customFormat="true" ht="15.8" spans="1:6">
      <c r="A5027" s="199"/>
      <c r="B5027" s="216"/>
      <c r="C5027" s="199"/>
      <c r="D5027" s="199"/>
      <c r="E5027" s="199"/>
      <c r="F5027" s="199"/>
    </row>
    <row r="5028" s="197" customFormat="true" ht="15.8" spans="1:6">
      <c r="A5028" s="199"/>
      <c r="B5028" s="216"/>
      <c r="C5028" s="199"/>
      <c r="D5028" s="199"/>
      <c r="E5028" s="199"/>
      <c r="F5028" s="199"/>
    </row>
    <row r="5029" s="197" customFormat="true" ht="15.8" spans="1:6">
      <c r="A5029" s="199"/>
      <c r="B5029" s="216"/>
      <c r="C5029" s="199"/>
      <c r="D5029" s="199"/>
      <c r="E5029" s="199"/>
      <c r="F5029" s="199"/>
    </row>
    <row r="5030" s="197" customFormat="true" ht="15.8" spans="1:6">
      <c r="A5030" s="199"/>
      <c r="B5030" s="216"/>
      <c r="C5030" s="199"/>
      <c r="D5030" s="199"/>
      <c r="E5030" s="199"/>
      <c r="F5030" s="199"/>
    </row>
    <row r="5031" s="197" customFormat="true" ht="15.8" spans="1:6">
      <c r="A5031" s="199"/>
      <c r="B5031" s="216"/>
      <c r="C5031" s="199"/>
      <c r="D5031" s="199"/>
      <c r="E5031" s="199"/>
      <c r="F5031" s="199"/>
    </row>
    <row r="5032" s="197" customFormat="true" ht="15.8" spans="1:6">
      <c r="A5032" s="199"/>
      <c r="B5032" s="216"/>
      <c r="C5032" s="199"/>
      <c r="D5032" s="199"/>
      <c r="E5032" s="199"/>
      <c r="F5032" s="199"/>
    </row>
    <row r="5033" s="197" customFormat="true" ht="15.8" spans="1:6">
      <c r="A5033" s="199"/>
      <c r="B5033" s="216"/>
      <c r="C5033" s="199"/>
      <c r="D5033" s="199"/>
      <c r="E5033" s="199"/>
      <c r="F5033" s="199"/>
    </row>
    <row r="5034" s="197" customFormat="true" ht="15.8" spans="1:6">
      <c r="A5034" s="199"/>
      <c r="B5034" s="216"/>
      <c r="C5034" s="199"/>
      <c r="D5034" s="199"/>
      <c r="E5034" s="199"/>
      <c r="F5034" s="199"/>
    </row>
    <row r="5035" s="197" customFormat="true" ht="15.8" spans="1:6">
      <c r="A5035" s="199"/>
      <c r="B5035" s="216"/>
      <c r="C5035" s="199"/>
      <c r="D5035" s="199"/>
      <c r="E5035" s="199"/>
      <c r="F5035" s="199"/>
    </row>
    <row r="5036" s="197" customFormat="true" ht="15.8" spans="1:6">
      <c r="A5036" s="199"/>
      <c r="B5036" s="216"/>
      <c r="C5036" s="199"/>
      <c r="D5036" s="199"/>
      <c r="E5036" s="199"/>
      <c r="F5036" s="199"/>
    </row>
    <row r="5037" s="197" customFormat="true" ht="15.8" spans="1:6">
      <c r="A5037" s="199"/>
      <c r="B5037" s="216"/>
      <c r="C5037" s="199"/>
      <c r="D5037" s="199"/>
      <c r="E5037" s="199"/>
      <c r="F5037" s="199"/>
    </row>
    <row r="5038" s="197" customFormat="true" ht="15.8" spans="1:6">
      <c r="A5038" s="199"/>
      <c r="B5038" s="216"/>
      <c r="C5038" s="199"/>
      <c r="D5038" s="199"/>
      <c r="E5038" s="199"/>
      <c r="F5038" s="199"/>
    </row>
    <row r="5039" s="197" customFormat="true" ht="15.8" spans="1:6">
      <c r="A5039" s="199"/>
      <c r="B5039" s="216"/>
      <c r="C5039" s="199"/>
      <c r="D5039" s="199"/>
      <c r="E5039" s="199"/>
      <c r="F5039" s="199"/>
    </row>
    <row r="5040" s="197" customFormat="true" ht="15.8" spans="1:6">
      <c r="A5040" s="199"/>
      <c r="B5040" s="216"/>
      <c r="C5040" s="199"/>
      <c r="D5040" s="199"/>
      <c r="E5040" s="199"/>
      <c r="F5040" s="199"/>
    </row>
    <row r="5041" s="197" customFormat="true" ht="15.8" spans="1:6">
      <c r="A5041" s="199"/>
      <c r="B5041" s="216"/>
      <c r="C5041" s="199"/>
      <c r="D5041" s="199"/>
      <c r="E5041" s="199"/>
      <c r="F5041" s="199"/>
    </row>
    <row r="5042" s="197" customFormat="true" ht="15.8" spans="1:6">
      <c r="A5042" s="199"/>
      <c r="B5042" s="216"/>
      <c r="C5042" s="199"/>
      <c r="D5042" s="199"/>
      <c r="E5042" s="199"/>
      <c r="F5042" s="199"/>
    </row>
    <row r="5043" s="197" customFormat="true" ht="15.8" spans="1:6">
      <c r="A5043" s="199"/>
      <c r="B5043" s="216"/>
      <c r="C5043" s="199"/>
      <c r="D5043" s="199"/>
      <c r="E5043" s="199"/>
      <c r="F5043" s="199"/>
    </row>
    <row r="5044" s="197" customFormat="true" ht="15.8" spans="1:6">
      <c r="A5044" s="199"/>
      <c r="B5044" s="216"/>
      <c r="C5044" s="199"/>
      <c r="D5044" s="199"/>
      <c r="E5044" s="199"/>
      <c r="F5044" s="199"/>
    </row>
    <row r="5045" s="197" customFormat="true" ht="15.8" spans="1:6">
      <c r="A5045" s="199"/>
      <c r="B5045" s="216"/>
      <c r="C5045" s="199"/>
      <c r="D5045" s="199"/>
      <c r="E5045" s="199"/>
      <c r="F5045" s="199"/>
    </row>
    <row r="5046" s="197" customFormat="true" ht="15.8" spans="1:6">
      <c r="A5046" s="199"/>
      <c r="B5046" s="216"/>
      <c r="C5046" s="199"/>
      <c r="D5046" s="199"/>
      <c r="E5046" s="199"/>
      <c r="F5046" s="199"/>
    </row>
    <row r="5047" s="197" customFormat="true" ht="15.8" spans="1:6">
      <c r="A5047" s="199"/>
      <c r="B5047" s="216"/>
      <c r="C5047" s="199"/>
      <c r="D5047" s="199"/>
      <c r="E5047" s="199"/>
      <c r="F5047" s="199"/>
    </row>
    <row r="5048" s="197" customFormat="true" ht="15.8" spans="1:6">
      <c r="A5048" s="199"/>
      <c r="B5048" s="216"/>
      <c r="C5048" s="199"/>
      <c r="D5048" s="199"/>
      <c r="E5048" s="199"/>
      <c r="F5048" s="199"/>
    </row>
    <row r="5049" s="197" customFormat="true" ht="15.8" spans="1:6">
      <c r="A5049" s="199"/>
      <c r="B5049" s="216"/>
      <c r="C5049" s="199"/>
      <c r="D5049" s="199"/>
      <c r="E5049" s="199"/>
      <c r="F5049" s="199"/>
    </row>
    <row r="5050" s="197" customFormat="true" ht="15.8" spans="1:6">
      <c r="A5050" s="199"/>
      <c r="B5050" s="216"/>
      <c r="C5050" s="199"/>
      <c r="D5050" s="199"/>
      <c r="E5050" s="199"/>
      <c r="F5050" s="199"/>
    </row>
    <row r="5051" s="197" customFormat="true" ht="15.8" spans="1:6">
      <c r="A5051" s="199"/>
      <c r="B5051" s="216"/>
      <c r="C5051" s="199"/>
      <c r="D5051" s="199"/>
      <c r="E5051" s="199"/>
      <c r="F5051" s="199"/>
    </row>
    <row r="5052" s="197" customFormat="true" ht="15.8" spans="1:6">
      <c r="A5052" s="199"/>
      <c r="B5052" s="216"/>
      <c r="C5052" s="199"/>
      <c r="D5052" s="199"/>
      <c r="E5052" s="199"/>
      <c r="F5052" s="199"/>
    </row>
    <row r="5053" s="197" customFormat="true" ht="15.8" spans="1:6">
      <c r="A5053" s="199"/>
      <c r="B5053" s="216"/>
      <c r="C5053" s="199"/>
      <c r="D5053" s="199"/>
      <c r="E5053" s="199"/>
      <c r="F5053" s="199"/>
    </row>
    <row r="5054" s="197" customFormat="true" ht="15.8" spans="1:6">
      <c r="A5054" s="199"/>
      <c r="B5054" s="216"/>
      <c r="C5054" s="199"/>
      <c r="D5054" s="199"/>
      <c r="E5054" s="199"/>
      <c r="F5054" s="199"/>
    </row>
    <row r="5055" s="197" customFormat="true" ht="15.8" spans="1:6">
      <c r="A5055" s="199"/>
      <c r="B5055" s="216"/>
      <c r="C5055" s="199"/>
      <c r="D5055" s="199"/>
      <c r="E5055" s="199"/>
      <c r="F5055" s="199"/>
    </row>
    <row r="5056" s="197" customFormat="true" ht="15.8" spans="1:6">
      <c r="A5056" s="199"/>
      <c r="B5056" s="216"/>
      <c r="C5056" s="199"/>
      <c r="D5056" s="199"/>
      <c r="E5056" s="199"/>
      <c r="F5056" s="199"/>
    </row>
    <row r="5057" s="197" customFormat="true" ht="15.8" spans="1:6">
      <c r="A5057" s="199"/>
      <c r="B5057" s="216"/>
      <c r="C5057" s="199"/>
      <c r="D5057" s="199"/>
      <c r="E5057" s="199"/>
      <c r="F5057" s="199"/>
    </row>
    <row r="5058" s="197" customFormat="true" ht="15.8" spans="1:6">
      <c r="A5058" s="199"/>
      <c r="B5058" s="216"/>
      <c r="C5058" s="199"/>
      <c r="D5058" s="199"/>
      <c r="E5058" s="199"/>
      <c r="F5058" s="199"/>
    </row>
    <row r="5059" s="197" customFormat="true" ht="15.8" spans="1:6">
      <c r="A5059" s="199"/>
      <c r="B5059" s="216"/>
      <c r="C5059" s="199"/>
      <c r="D5059" s="199"/>
      <c r="E5059" s="199"/>
      <c r="F5059" s="199"/>
    </row>
    <row r="5060" s="197" customFormat="true" ht="15.8" spans="1:6">
      <c r="A5060" s="199"/>
      <c r="B5060" s="216"/>
      <c r="C5060" s="199"/>
      <c r="D5060" s="199"/>
      <c r="E5060" s="199"/>
      <c r="F5060" s="199"/>
    </row>
    <row r="5061" s="197" customFormat="true" ht="15.8" spans="1:6">
      <c r="A5061" s="199"/>
      <c r="B5061" s="216"/>
      <c r="C5061" s="199"/>
      <c r="D5061" s="199"/>
      <c r="E5061" s="199"/>
      <c r="F5061" s="199"/>
    </row>
    <row r="5062" s="197" customFormat="true" ht="15.8" spans="1:6">
      <c r="A5062" s="199"/>
      <c r="B5062" s="216"/>
      <c r="C5062" s="199"/>
      <c r="D5062" s="199"/>
      <c r="E5062" s="199"/>
      <c r="F5062" s="199"/>
    </row>
    <row r="5063" s="197" customFormat="true" ht="15.8" spans="1:6">
      <c r="A5063" s="199"/>
      <c r="B5063" s="216"/>
      <c r="C5063" s="199"/>
      <c r="D5063" s="199"/>
      <c r="E5063" s="199"/>
      <c r="F5063" s="199"/>
    </row>
    <row r="5064" s="197" customFormat="true" ht="15.8" spans="1:6">
      <c r="A5064" s="199"/>
      <c r="B5064" s="216"/>
      <c r="C5064" s="199"/>
      <c r="D5064" s="199"/>
      <c r="E5064" s="199"/>
      <c r="F5064" s="199"/>
    </row>
    <row r="5065" s="197" customFormat="true" ht="15.8" spans="1:6">
      <c r="A5065" s="199"/>
      <c r="B5065" s="216"/>
      <c r="C5065" s="199"/>
      <c r="D5065" s="199"/>
      <c r="E5065" s="199"/>
      <c r="F5065" s="199"/>
    </row>
    <row r="5066" s="197" customFormat="true" ht="15.8" spans="1:6">
      <c r="A5066" s="199"/>
      <c r="B5066" s="216"/>
      <c r="C5066" s="199"/>
      <c r="D5066" s="199"/>
      <c r="E5066" s="199"/>
      <c r="F5066" s="199"/>
    </row>
    <row r="5067" s="197" customFormat="true" ht="15.8" spans="1:6">
      <c r="A5067" s="199"/>
      <c r="B5067" s="216"/>
      <c r="C5067" s="199"/>
      <c r="D5067" s="199"/>
      <c r="E5067" s="199"/>
      <c r="F5067" s="199"/>
    </row>
    <row r="5068" s="197" customFormat="true" ht="15.8" spans="1:6">
      <c r="A5068" s="199"/>
      <c r="B5068" s="216"/>
      <c r="C5068" s="199"/>
      <c r="D5068" s="199"/>
      <c r="E5068" s="199"/>
      <c r="F5068" s="199"/>
    </row>
    <row r="5069" s="197" customFormat="true" ht="15.8" spans="1:6">
      <c r="A5069" s="199"/>
      <c r="B5069" s="216"/>
      <c r="C5069" s="199"/>
      <c r="D5069" s="199"/>
      <c r="E5069" s="199"/>
      <c r="F5069" s="199"/>
    </row>
    <row r="5070" s="197" customFormat="true" ht="15.8" spans="1:6">
      <c r="A5070" s="199"/>
      <c r="B5070" s="216"/>
      <c r="C5070" s="199"/>
      <c r="D5070" s="199"/>
      <c r="E5070" s="199"/>
      <c r="F5070" s="199"/>
    </row>
    <row r="5071" s="197" customFormat="true" ht="15.8" spans="1:6">
      <c r="A5071" s="199"/>
      <c r="B5071" s="216"/>
      <c r="C5071" s="199"/>
      <c r="D5071" s="199"/>
      <c r="E5071" s="199"/>
      <c r="F5071" s="199"/>
    </row>
    <row r="5072" s="197" customFormat="true" ht="15.8" spans="1:6">
      <c r="A5072" s="199"/>
      <c r="B5072" s="216"/>
      <c r="C5072" s="199"/>
      <c r="D5072" s="199"/>
      <c r="E5072" s="199"/>
      <c r="F5072" s="199"/>
    </row>
    <row r="5073" s="197" customFormat="true" ht="15.8" spans="1:6">
      <c r="A5073" s="199"/>
      <c r="B5073" s="216"/>
      <c r="C5073" s="199"/>
      <c r="D5073" s="199"/>
      <c r="E5073" s="199"/>
      <c r="F5073" s="199"/>
    </row>
    <row r="5074" s="197" customFormat="true" ht="15.8" spans="1:6">
      <c r="A5074" s="199"/>
      <c r="B5074" s="216"/>
      <c r="C5074" s="199"/>
      <c r="D5074" s="199"/>
      <c r="E5074" s="199"/>
      <c r="F5074" s="199"/>
    </row>
    <row r="5075" s="197" customFormat="true" ht="15.8" spans="1:6">
      <c r="A5075" s="199"/>
      <c r="B5075" s="216"/>
      <c r="C5075" s="199"/>
      <c r="D5075" s="199"/>
      <c r="E5075" s="199"/>
      <c r="F5075" s="199"/>
    </row>
    <row r="5076" s="197" customFormat="true" ht="15.8" spans="1:6">
      <c r="A5076" s="199"/>
      <c r="B5076" s="216"/>
      <c r="C5076" s="199"/>
      <c r="D5076" s="199"/>
      <c r="E5076" s="199"/>
      <c r="F5076" s="199"/>
    </row>
    <row r="5077" s="197" customFormat="true" ht="15.8" spans="1:6">
      <c r="A5077" s="199"/>
      <c r="B5077" s="216"/>
      <c r="C5077" s="199"/>
      <c r="D5077" s="199"/>
      <c r="E5077" s="199"/>
      <c r="F5077" s="199"/>
    </row>
    <row r="5078" s="197" customFormat="true" ht="15.8" spans="1:6">
      <c r="A5078" s="199"/>
      <c r="B5078" s="216"/>
      <c r="C5078" s="199"/>
      <c r="D5078" s="199"/>
      <c r="E5078" s="199"/>
      <c r="F5078" s="199"/>
    </row>
    <row r="5079" s="197" customFormat="true" ht="15.8" spans="1:6">
      <c r="A5079" s="199"/>
      <c r="B5079" s="216"/>
      <c r="C5079" s="199"/>
      <c r="D5079" s="199"/>
      <c r="E5079" s="199"/>
      <c r="F5079" s="199"/>
    </row>
    <row r="5080" s="197" customFormat="true" ht="15.8" spans="1:6">
      <c r="A5080" s="199"/>
      <c r="B5080" s="216"/>
      <c r="C5080" s="199"/>
      <c r="D5080" s="199"/>
      <c r="E5080" s="199"/>
      <c r="F5080" s="199"/>
    </row>
    <row r="5081" s="197" customFormat="true" ht="15.8" spans="1:6">
      <c r="A5081" s="199"/>
      <c r="B5081" s="216"/>
      <c r="C5081" s="199"/>
      <c r="D5081" s="199"/>
      <c r="E5081" s="199"/>
      <c r="F5081" s="199"/>
    </row>
    <row r="5082" s="197" customFormat="true" ht="15.8" spans="1:6">
      <c r="A5082" s="199"/>
      <c r="B5082" s="216"/>
      <c r="C5082" s="199"/>
      <c r="D5082" s="199"/>
      <c r="E5082" s="199"/>
      <c r="F5082" s="199"/>
    </row>
    <row r="5083" s="197" customFormat="true" ht="15.8" spans="1:6">
      <c r="A5083" s="199"/>
      <c r="B5083" s="216"/>
      <c r="C5083" s="199"/>
      <c r="D5083" s="199"/>
      <c r="E5083" s="199"/>
      <c r="F5083" s="199"/>
    </row>
    <row r="5084" s="197" customFormat="true" ht="15.8" spans="1:6">
      <c r="A5084" s="199"/>
      <c r="B5084" s="216"/>
      <c r="C5084" s="199"/>
      <c r="D5084" s="199"/>
      <c r="E5084" s="199"/>
      <c r="F5084" s="199"/>
    </row>
    <row r="5085" s="197" customFormat="true" ht="15.8" spans="1:6">
      <c r="A5085" s="199"/>
      <c r="B5085" s="216"/>
      <c r="C5085" s="199"/>
      <c r="D5085" s="199"/>
      <c r="E5085" s="199"/>
      <c r="F5085" s="199"/>
    </row>
    <row r="5086" s="197" customFormat="true" ht="15.8" spans="1:6">
      <c r="A5086" s="199"/>
      <c r="B5086" s="216"/>
      <c r="C5086" s="199"/>
      <c r="D5086" s="199"/>
      <c r="E5086" s="199"/>
      <c r="F5086" s="199"/>
    </row>
    <row r="5087" s="197" customFormat="true" ht="15.8" spans="1:6">
      <c r="A5087" s="199"/>
      <c r="B5087" s="216"/>
      <c r="C5087" s="199"/>
      <c r="D5087" s="199"/>
      <c r="E5087" s="199"/>
      <c r="F5087" s="199"/>
    </row>
    <row r="5088" s="197" customFormat="true" ht="15.8" spans="1:6">
      <c r="A5088" s="199"/>
      <c r="B5088" s="216"/>
      <c r="C5088" s="199"/>
      <c r="D5088" s="199"/>
      <c r="E5088" s="199"/>
      <c r="F5088" s="199"/>
    </row>
    <row r="5089" s="197" customFormat="true" ht="15.8" spans="1:6">
      <c r="A5089" s="199"/>
      <c r="B5089" s="216"/>
      <c r="C5089" s="199"/>
      <c r="D5089" s="199"/>
      <c r="E5089" s="199"/>
      <c r="F5089" s="199"/>
    </row>
    <row r="5090" s="197" customFormat="true" ht="15.8" spans="1:6">
      <c r="A5090" s="199"/>
      <c r="B5090" s="216"/>
      <c r="C5090" s="199"/>
      <c r="D5090" s="199"/>
      <c r="E5090" s="199"/>
      <c r="F5090" s="199"/>
    </row>
    <row r="5091" s="197" customFormat="true" ht="15.8" spans="1:6">
      <c r="A5091" s="199"/>
      <c r="B5091" s="216"/>
      <c r="C5091" s="199"/>
      <c r="D5091" s="199"/>
      <c r="E5091" s="199"/>
      <c r="F5091" s="199"/>
    </row>
    <row r="5092" s="197" customFormat="true" ht="15.8" spans="1:6">
      <c r="A5092" s="199"/>
      <c r="B5092" s="216"/>
      <c r="C5092" s="199"/>
      <c r="D5092" s="199"/>
      <c r="E5092" s="199"/>
      <c r="F5092" s="199"/>
    </row>
    <row r="5093" s="197" customFormat="true" ht="15.8" spans="1:6">
      <c r="A5093" s="199"/>
      <c r="B5093" s="216"/>
      <c r="C5093" s="199"/>
      <c r="D5093" s="199"/>
      <c r="E5093" s="199"/>
      <c r="F5093" s="199"/>
    </row>
    <row r="5094" s="197" customFormat="true" ht="15.8" spans="1:6">
      <c r="A5094" s="199"/>
      <c r="B5094" s="216"/>
      <c r="C5094" s="199"/>
      <c r="D5094" s="199"/>
      <c r="E5094" s="199"/>
      <c r="F5094" s="199"/>
    </row>
    <row r="5095" s="197" customFormat="true" ht="15.8" spans="1:6">
      <c r="A5095" s="199"/>
      <c r="B5095" s="216"/>
      <c r="C5095" s="199"/>
      <c r="D5095" s="199"/>
      <c r="E5095" s="199"/>
      <c r="F5095" s="199"/>
    </row>
    <row r="5096" s="197" customFormat="true" ht="15.8" spans="1:6">
      <c r="A5096" s="199"/>
      <c r="B5096" s="216"/>
      <c r="C5096" s="199"/>
      <c r="D5096" s="199"/>
      <c r="E5096" s="199"/>
      <c r="F5096" s="199"/>
    </row>
    <row r="5097" s="197" customFormat="true" ht="15.8" spans="1:6">
      <c r="A5097" s="199"/>
      <c r="B5097" s="216"/>
      <c r="C5097" s="199"/>
      <c r="D5097" s="199"/>
      <c r="E5097" s="199"/>
      <c r="F5097" s="199"/>
    </row>
    <row r="5098" s="197" customFormat="true" ht="15.8" spans="1:6">
      <c r="A5098" s="199"/>
      <c r="B5098" s="216"/>
      <c r="C5098" s="199"/>
      <c r="D5098" s="199"/>
      <c r="E5098" s="199"/>
      <c r="F5098" s="199"/>
    </row>
    <row r="5099" s="197" customFormat="true" ht="15.8" spans="1:6">
      <c r="A5099" s="199"/>
      <c r="B5099" s="216"/>
      <c r="C5099" s="199"/>
      <c r="D5099" s="199"/>
      <c r="E5099" s="199"/>
      <c r="F5099" s="199"/>
    </row>
    <row r="5100" s="197" customFormat="true" ht="15.8" spans="1:6">
      <c r="A5100" s="199"/>
      <c r="B5100" s="216"/>
      <c r="C5100" s="199"/>
      <c r="D5100" s="199"/>
      <c r="E5100" s="199"/>
      <c r="F5100" s="199"/>
    </row>
    <row r="5101" s="197" customFormat="true" ht="15.8" spans="1:6">
      <c r="A5101" s="199"/>
      <c r="B5101" s="216"/>
      <c r="C5101" s="199"/>
      <c r="D5101" s="199"/>
      <c r="E5101" s="199"/>
      <c r="F5101" s="199"/>
    </row>
    <row r="5102" s="197" customFormat="true" ht="15.8" spans="1:6">
      <c r="A5102" s="199"/>
      <c r="B5102" s="216"/>
      <c r="C5102" s="199"/>
      <c r="D5102" s="199"/>
      <c r="E5102" s="199"/>
      <c r="F5102" s="199"/>
    </row>
    <row r="5103" s="197" customFormat="true" ht="15.8" spans="1:6">
      <c r="A5103" s="199"/>
      <c r="B5103" s="216"/>
      <c r="C5103" s="199"/>
      <c r="D5103" s="199"/>
      <c r="E5103" s="199"/>
      <c r="F5103" s="199"/>
    </row>
    <row r="5104" s="197" customFormat="true" ht="15.8" spans="1:6">
      <c r="A5104" s="199"/>
      <c r="B5104" s="216"/>
      <c r="C5104" s="199"/>
      <c r="D5104" s="199"/>
      <c r="E5104" s="199"/>
      <c r="F5104" s="199"/>
    </row>
    <row r="5105" s="197" customFormat="true" ht="15.8" spans="1:6">
      <c r="A5105" s="199"/>
      <c r="B5105" s="216"/>
      <c r="C5105" s="199"/>
      <c r="D5105" s="199"/>
      <c r="E5105" s="199"/>
      <c r="F5105" s="199"/>
    </row>
    <row r="5106" s="197" customFormat="true" ht="15.8" spans="1:6">
      <c r="A5106" s="199"/>
      <c r="B5106" s="216"/>
      <c r="C5106" s="199"/>
      <c r="D5106" s="199"/>
      <c r="E5106" s="199"/>
      <c r="F5106" s="199"/>
    </row>
    <row r="5107" s="197" customFormat="true" ht="15.8" spans="1:6">
      <c r="A5107" s="199"/>
      <c r="B5107" s="216"/>
      <c r="C5107" s="199"/>
      <c r="D5107" s="199"/>
      <c r="E5107" s="199"/>
      <c r="F5107" s="199"/>
    </row>
    <row r="5108" s="197" customFormat="true" ht="15.8" spans="1:6">
      <c r="A5108" s="199"/>
      <c r="B5108" s="216"/>
      <c r="C5108" s="199"/>
      <c r="D5108" s="199"/>
      <c r="E5108" s="199"/>
      <c r="F5108" s="199"/>
    </row>
    <row r="5109" s="197" customFormat="true" ht="15.8" spans="1:6">
      <c r="A5109" s="199"/>
      <c r="B5109" s="216"/>
      <c r="C5109" s="199"/>
      <c r="D5109" s="199"/>
      <c r="E5109" s="199"/>
      <c r="F5109" s="199"/>
    </row>
    <row r="5110" s="197" customFormat="true" ht="15.8" spans="1:6">
      <c r="A5110" s="199"/>
      <c r="B5110" s="216"/>
      <c r="C5110" s="199"/>
      <c r="D5110" s="199"/>
      <c r="E5110" s="199"/>
      <c r="F5110" s="199"/>
    </row>
    <row r="5111" s="197" customFormat="true" ht="15.8" spans="1:6">
      <c r="A5111" s="199"/>
      <c r="B5111" s="216"/>
      <c r="C5111" s="199"/>
      <c r="D5111" s="199"/>
      <c r="E5111" s="199"/>
      <c r="F5111" s="199"/>
    </row>
    <row r="5112" s="197" customFormat="true" ht="15.8" spans="1:6">
      <c r="A5112" s="199"/>
      <c r="B5112" s="216"/>
      <c r="C5112" s="199"/>
      <c r="D5112" s="199"/>
      <c r="E5112" s="199"/>
      <c r="F5112" s="199"/>
    </row>
    <row r="5113" s="197" customFormat="true" ht="15.8" spans="1:6">
      <c r="A5113" s="199"/>
      <c r="B5113" s="216"/>
      <c r="C5113" s="199"/>
      <c r="D5113" s="199"/>
      <c r="E5113" s="199"/>
      <c r="F5113" s="199"/>
    </row>
    <row r="5114" s="197" customFormat="true" ht="15.8" spans="1:6">
      <c r="A5114" s="199"/>
      <c r="B5114" s="216"/>
      <c r="C5114" s="199"/>
      <c r="D5114" s="199"/>
      <c r="E5114" s="199"/>
      <c r="F5114" s="199"/>
    </row>
    <row r="5115" s="197" customFormat="true" ht="15.8" spans="1:6">
      <c r="A5115" s="199"/>
      <c r="B5115" s="216"/>
      <c r="C5115" s="199"/>
      <c r="D5115" s="199"/>
      <c r="E5115" s="199"/>
      <c r="F5115" s="199"/>
    </row>
    <row r="5116" s="197" customFormat="true" ht="15.8" spans="1:6">
      <c r="A5116" s="199"/>
      <c r="B5116" s="216"/>
      <c r="C5116" s="199"/>
      <c r="D5116" s="199"/>
      <c r="E5116" s="199"/>
      <c r="F5116" s="199"/>
    </row>
    <row r="5117" s="197" customFormat="true" ht="15.8" spans="1:6">
      <c r="A5117" s="199"/>
      <c r="B5117" s="216"/>
      <c r="C5117" s="199"/>
      <c r="D5117" s="199"/>
      <c r="E5117" s="199"/>
      <c r="F5117" s="199"/>
    </row>
    <row r="5118" s="197" customFormat="true" ht="15.8" spans="1:6">
      <c r="A5118" s="199"/>
      <c r="B5118" s="216"/>
      <c r="C5118" s="199"/>
      <c r="D5118" s="199"/>
      <c r="E5118" s="199"/>
      <c r="F5118" s="199"/>
    </row>
    <row r="5119" s="197" customFormat="true" ht="15.8" spans="1:6">
      <c r="A5119" s="199"/>
      <c r="B5119" s="216"/>
      <c r="C5119" s="199"/>
      <c r="D5119" s="199"/>
      <c r="E5119" s="199"/>
      <c r="F5119" s="199"/>
    </row>
    <row r="5120" s="197" customFormat="true" ht="15.8" spans="1:6">
      <c r="A5120" s="199"/>
      <c r="B5120" s="216"/>
      <c r="C5120" s="199"/>
      <c r="D5120" s="199"/>
      <c r="E5120" s="199"/>
      <c r="F5120" s="199"/>
    </row>
    <row r="5121" s="197" customFormat="true" ht="15.8" spans="1:6">
      <c r="A5121" s="199"/>
      <c r="B5121" s="216"/>
      <c r="C5121" s="199"/>
      <c r="D5121" s="199"/>
      <c r="E5121" s="199"/>
      <c r="F5121" s="199"/>
    </row>
    <row r="5122" s="197" customFormat="true" ht="15.8" spans="1:6">
      <c r="A5122" s="199"/>
      <c r="B5122" s="216"/>
      <c r="C5122" s="199"/>
      <c r="D5122" s="199"/>
      <c r="E5122" s="199"/>
      <c r="F5122" s="199"/>
    </row>
    <row r="5123" s="197" customFormat="true" ht="15.8" spans="1:6">
      <c r="A5123" s="199"/>
      <c r="B5123" s="216"/>
      <c r="C5123" s="199"/>
      <c r="D5123" s="199"/>
      <c r="E5123" s="199"/>
      <c r="F5123" s="199"/>
    </row>
    <row r="5124" s="197" customFormat="true" ht="15.8" spans="1:6">
      <c r="A5124" s="199"/>
      <c r="B5124" s="216"/>
      <c r="C5124" s="199"/>
      <c r="D5124" s="199"/>
      <c r="E5124" s="199"/>
      <c r="F5124" s="199"/>
    </row>
    <row r="5125" s="197" customFormat="true" ht="15.8" spans="1:6">
      <c r="A5125" s="199"/>
      <c r="B5125" s="216"/>
      <c r="C5125" s="199"/>
      <c r="D5125" s="199"/>
      <c r="E5125" s="199"/>
      <c r="F5125" s="199"/>
    </row>
    <row r="5126" s="197" customFormat="true" ht="15.8" spans="1:6">
      <c r="A5126" s="199"/>
      <c r="B5126" s="216"/>
      <c r="C5126" s="199"/>
      <c r="D5126" s="199"/>
      <c r="E5126" s="199"/>
      <c r="F5126" s="199"/>
    </row>
    <row r="5127" s="197" customFormat="true" ht="15.8" spans="1:6">
      <c r="A5127" s="199"/>
      <c r="B5127" s="216"/>
      <c r="C5127" s="199"/>
      <c r="D5127" s="199"/>
      <c r="E5127" s="199"/>
      <c r="F5127" s="199"/>
    </row>
    <row r="5128" s="197" customFormat="true" ht="15.8" spans="1:6">
      <c r="A5128" s="199"/>
      <c r="B5128" s="216"/>
      <c r="C5128" s="199"/>
      <c r="D5128" s="199"/>
      <c r="E5128" s="199"/>
      <c r="F5128" s="199"/>
    </row>
    <row r="5129" s="197" customFormat="true" ht="15.8" spans="1:6">
      <c r="A5129" s="199"/>
      <c r="B5129" s="216"/>
      <c r="C5129" s="199"/>
      <c r="D5129" s="199"/>
      <c r="E5129" s="199"/>
      <c r="F5129" s="199"/>
    </row>
    <row r="5130" s="197" customFormat="true" ht="15.8" spans="1:6">
      <c r="A5130" s="199"/>
      <c r="B5130" s="216"/>
      <c r="C5130" s="199"/>
      <c r="D5130" s="199"/>
      <c r="E5130" s="199"/>
      <c r="F5130" s="199"/>
    </row>
    <row r="5131" s="197" customFormat="true" ht="15.8" spans="1:6">
      <c r="A5131" s="199"/>
      <c r="B5131" s="216"/>
      <c r="C5131" s="199"/>
      <c r="D5131" s="199"/>
      <c r="E5131" s="199"/>
      <c r="F5131" s="199"/>
    </row>
    <row r="5132" s="197" customFormat="true" ht="15.8" spans="1:6">
      <c r="A5132" s="199"/>
      <c r="B5132" s="216"/>
      <c r="C5132" s="199"/>
      <c r="D5132" s="199"/>
      <c r="E5132" s="199"/>
      <c r="F5132" s="199"/>
    </row>
    <row r="5133" s="197" customFormat="true" ht="15.8" spans="1:6">
      <c r="A5133" s="199"/>
      <c r="B5133" s="216"/>
      <c r="C5133" s="199"/>
      <c r="D5133" s="199"/>
      <c r="E5133" s="199"/>
      <c r="F5133" s="199"/>
    </row>
    <row r="5134" s="197" customFormat="true" ht="15.8" spans="1:6">
      <c r="A5134" s="199"/>
      <c r="B5134" s="216"/>
      <c r="C5134" s="199"/>
      <c r="D5134" s="199"/>
      <c r="E5134" s="199"/>
      <c r="F5134" s="199"/>
    </row>
    <row r="5135" s="197" customFormat="true" ht="15.8" spans="1:6">
      <c r="A5135" s="199"/>
      <c r="B5135" s="216"/>
      <c r="C5135" s="199"/>
      <c r="D5135" s="199"/>
      <c r="E5135" s="199"/>
      <c r="F5135" s="199"/>
    </row>
    <row r="5136" s="197" customFormat="true" ht="15.8" spans="1:6">
      <c r="A5136" s="199"/>
      <c r="B5136" s="216"/>
      <c r="C5136" s="199"/>
      <c r="D5136" s="199"/>
      <c r="E5136" s="199"/>
      <c r="F5136" s="199"/>
    </row>
    <row r="5137" s="197" customFormat="true" ht="15.8" spans="1:6">
      <c r="A5137" s="199"/>
      <c r="B5137" s="216"/>
      <c r="C5137" s="199"/>
      <c r="D5137" s="199"/>
      <c r="E5137" s="199"/>
      <c r="F5137" s="199"/>
    </row>
    <row r="5138" s="197" customFormat="true" ht="15.8" spans="1:6">
      <c r="A5138" s="199"/>
      <c r="B5138" s="216"/>
      <c r="C5138" s="199"/>
      <c r="D5138" s="199"/>
      <c r="E5138" s="199"/>
      <c r="F5138" s="199"/>
    </row>
    <row r="5139" s="197" customFormat="true" ht="15.8" spans="1:6">
      <c r="A5139" s="199"/>
      <c r="B5139" s="216"/>
      <c r="C5139" s="199"/>
      <c r="D5139" s="199"/>
      <c r="E5139" s="199"/>
      <c r="F5139" s="199"/>
    </row>
    <row r="5140" s="197" customFormat="true" ht="15.8" spans="1:6">
      <c r="A5140" s="199"/>
      <c r="B5140" s="216"/>
      <c r="C5140" s="199"/>
      <c r="D5140" s="199"/>
      <c r="E5140" s="199"/>
      <c r="F5140" s="199"/>
    </row>
    <row r="5141" s="197" customFormat="true" ht="15.8" spans="1:6">
      <c r="A5141" s="199"/>
      <c r="B5141" s="216"/>
      <c r="C5141" s="199"/>
      <c r="D5141" s="199"/>
      <c r="E5141" s="199"/>
      <c r="F5141" s="199"/>
    </row>
    <row r="5142" s="197" customFormat="true" ht="15.8" spans="1:6">
      <c r="A5142" s="199"/>
      <c r="B5142" s="216"/>
      <c r="C5142" s="199"/>
      <c r="D5142" s="199"/>
      <c r="E5142" s="199"/>
      <c r="F5142" s="199"/>
    </row>
    <row r="5143" s="197" customFormat="true" ht="15.8" spans="1:6">
      <c r="A5143" s="199"/>
      <c r="B5143" s="216"/>
      <c r="C5143" s="199"/>
      <c r="D5143" s="199"/>
      <c r="E5143" s="199"/>
      <c r="F5143" s="199"/>
    </row>
    <row r="5144" s="197" customFormat="true" ht="15.8" spans="1:6">
      <c r="A5144" s="199"/>
      <c r="B5144" s="216"/>
      <c r="C5144" s="199"/>
      <c r="D5144" s="199"/>
      <c r="E5144" s="199"/>
      <c r="F5144" s="199"/>
    </row>
    <row r="5145" s="197" customFormat="true" ht="15.8" spans="1:6">
      <c r="A5145" s="199"/>
      <c r="B5145" s="216"/>
      <c r="C5145" s="199"/>
      <c r="D5145" s="199"/>
      <c r="E5145" s="199"/>
      <c r="F5145" s="199"/>
    </row>
    <row r="5146" s="197" customFormat="true" ht="15.8" spans="1:6">
      <c r="A5146" s="199"/>
      <c r="B5146" s="216"/>
      <c r="C5146" s="199"/>
      <c r="D5146" s="199"/>
      <c r="E5146" s="199"/>
      <c r="F5146" s="199"/>
    </row>
    <row r="5147" s="197" customFormat="true" ht="15.8" spans="1:6">
      <c r="A5147" s="199"/>
      <c r="B5147" s="216"/>
      <c r="C5147" s="199"/>
      <c r="D5147" s="199"/>
      <c r="E5147" s="199"/>
      <c r="F5147" s="199"/>
    </row>
    <row r="5148" s="197" customFormat="true" ht="15.8" spans="1:6">
      <c r="A5148" s="199"/>
      <c r="B5148" s="216"/>
      <c r="C5148" s="199"/>
      <c r="D5148" s="199"/>
      <c r="E5148" s="199"/>
      <c r="F5148" s="199"/>
    </row>
    <row r="5149" s="197" customFormat="true" ht="15.8" spans="1:6">
      <c r="A5149" s="199"/>
      <c r="B5149" s="216"/>
      <c r="C5149" s="199"/>
      <c r="D5149" s="199"/>
      <c r="E5149" s="199"/>
      <c r="F5149" s="199"/>
    </row>
    <row r="5150" s="197" customFormat="true" ht="15.8" spans="1:6">
      <c r="A5150" s="199"/>
      <c r="B5150" s="216"/>
      <c r="C5150" s="199"/>
      <c r="D5150" s="199"/>
      <c r="E5150" s="199"/>
      <c r="F5150" s="199"/>
    </row>
    <row r="5151" s="197" customFormat="true" ht="15.8" spans="1:6">
      <c r="A5151" s="199"/>
      <c r="B5151" s="216"/>
      <c r="C5151" s="199"/>
      <c r="D5151" s="199"/>
      <c r="E5151" s="199"/>
      <c r="F5151" s="199"/>
    </row>
    <row r="5152" s="197" customFormat="true" ht="15.8" spans="1:6">
      <c r="A5152" s="199"/>
      <c r="B5152" s="216"/>
      <c r="C5152" s="199"/>
      <c r="D5152" s="199"/>
      <c r="E5152" s="199"/>
      <c r="F5152" s="199"/>
    </row>
    <row r="5153" s="197" customFormat="true" ht="15.8" spans="1:6">
      <c r="A5153" s="199"/>
      <c r="B5153" s="216"/>
      <c r="C5153" s="199"/>
      <c r="D5153" s="199"/>
      <c r="E5153" s="199"/>
      <c r="F5153" s="199"/>
    </row>
    <row r="5154" s="197" customFormat="true" ht="15.8" spans="1:6">
      <c r="A5154" s="199"/>
      <c r="B5154" s="216"/>
      <c r="C5154" s="199"/>
      <c r="D5154" s="199"/>
      <c r="E5154" s="199"/>
      <c r="F5154" s="199"/>
    </row>
    <row r="5155" s="197" customFormat="true" ht="15.8" spans="1:6">
      <c r="A5155" s="199"/>
      <c r="B5155" s="216"/>
      <c r="C5155" s="199"/>
      <c r="D5155" s="199"/>
      <c r="E5155" s="199"/>
      <c r="F5155" s="199"/>
    </row>
    <row r="5156" s="197" customFormat="true" ht="15.8" spans="1:6">
      <c r="A5156" s="199"/>
      <c r="B5156" s="216"/>
      <c r="C5156" s="199"/>
      <c r="D5156" s="199"/>
      <c r="E5156" s="199"/>
      <c r="F5156" s="199"/>
    </row>
    <row r="5157" s="197" customFormat="true" ht="15.8" spans="1:6">
      <c r="A5157" s="199"/>
      <c r="B5157" s="216"/>
      <c r="C5157" s="199"/>
      <c r="D5157" s="199"/>
      <c r="E5157" s="199"/>
      <c r="F5157" s="199"/>
    </row>
    <row r="5158" s="197" customFormat="true" ht="15.8" spans="1:6">
      <c r="A5158" s="199"/>
      <c r="B5158" s="216"/>
      <c r="C5158" s="199"/>
      <c r="D5158" s="199"/>
      <c r="E5158" s="199"/>
      <c r="F5158" s="199"/>
    </row>
    <row r="5159" s="197" customFormat="true" ht="15.8" spans="1:6">
      <c r="A5159" s="199"/>
      <c r="B5159" s="216"/>
      <c r="C5159" s="199"/>
      <c r="D5159" s="199"/>
      <c r="E5159" s="199"/>
      <c r="F5159" s="199"/>
    </row>
    <row r="5160" s="197" customFormat="true" ht="15.8" spans="1:6">
      <c r="A5160" s="199"/>
      <c r="B5160" s="216"/>
      <c r="C5160" s="199"/>
      <c r="D5160" s="199"/>
      <c r="E5160" s="199"/>
      <c r="F5160" s="199"/>
    </row>
    <row r="5161" s="197" customFormat="true" ht="15.8" spans="1:6">
      <c r="A5161" s="199"/>
      <c r="B5161" s="216"/>
      <c r="C5161" s="199"/>
      <c r="D5161" s="199"/>
      <c r="E5161" s="199"/>
      <c r="F5161" s="199"/>
    </row>
    <row r="5162" s="197" customFormat="true" ht="15.8" spans="1:6">
      <c r="A5162" s="199"/>
      <c r="B5162" s="216"/>
      <c r="C5162" s="199"/>
      <c r="D5162" s="199"/>
      <c r="E5162" s="199"/>
      <c r="F5162" s="199"/>
    </row>
    <row r="5163" s="197" customFormat="true" ht="15.8" spans="1:6">
      <c r="A5163" s="199"/>
      <c r="B5163" s="216"/>
      <c r="C5163" s="199"/>
      <c r="D5163" s="199"/>
      <c r="E5163" s="199"/>
      <c r="F5163" s="199"/>
    </row>
    <row r="5164" s="197" customFormat="true" ht="15.8" spans="1:6">
      <c r="A5164" s="199"/>
      <c r="B5164" s="216"/>
      <c r="C5164" s="199"/>
      <c r="D5164" s="199"/>
      <c r="E5164" s="199"/>
      <c r="F5164" s="199"/>
    </row>
    <row r="5165" s="197" customFormat="true" ht="15.8" spans="1:6">
      <c r="A5165" s="199"/>
      <c r="B5165" s="216"/>
      <c r="C5165" s="199"/>
      <c r="D5165" s="199"/>
      <c r="E5165" s="199"/>
      <c r="F5165" s="199"/>
    </row>
    <row r="5166" s="197" customFormat="true" ht="15.8" spans="1:6">
      <c r="A5166" s="199"/>
      <c r="B5166" s="216"/>
      <c r="C5166" s="199"/>
      <c r="D5166" s="199"/>
      <c r="E5166" s="199"/>
      <c r="F5166" s="199"/>
    </row>
    <row r="5167" s="197" customFormat="true" ht="15.8" spans="1:6">
      <c r="A5167" s="199"/>
      <c r="B5167" s="216"/>
      <c r="C5167" s="199"/>
      <c r="D5167" s="199"/>
      <c r="E5167" s="199"/>
      <c r="F5167" s="199"/>
    </row>
    <row r="5168" s="197" customFormat="true" ht="15.8" spans="1:6">
      <c r="A5168" s="199"/>
      <c r="B5168" s="216"/>
      <c r="C5168" s="199"/>
      <c r="D5168" s="199"/>
      <c r="E5168" s="199"/>
      <c r="F5168" s="199"/>
    </row>
    <row r="5169" s="197" customFormat="true" ht="15.8" spans="1:6">
      <c r="A5169" s="199"/>
      <c r="B5169" s="216"/>
      <c r="C5169" s="199"/>
      <c r="D5169" s="199"/>
      <c r="E5169" s="199"/>
      <c r="F5169" s="199"/>
    </row>
    <row r="5170" s="197" customFormat="true" ht="15.8" spans="1:6">
      <c r="A5170" s="199"/>
      <c r="B5170" s="216"/>
      <c r="C5170" s="199"/>
      <c r="D5170" s="199"/>
      <c r="E5170" s="199"/>
      <c r="F5170" s="199"/>
    </row>
    <row r="5171" s="197" customFormat="true" ht="15.8" spans="1:6">
      <c r="A5171" s="199"/>
      <c r="B5171" s="216"/>
      <c r="C5171" s="199"/>
      <c r="D5171" s="199"/>
      <c r="E5171" s="199"/>
      <c r="F5171" s="199"/>
    </row>
    <row r="5172" s="197" customFormat="true" ht="15.8" spans="1:6">
      <c r="A5172" s="199"/>
      <c r="B5172" s="216"/>
      <c r="C5172" s="199"/>
      <c r="D5172" s="199"/>
      <c r="E5172" s="199"/>
      <c r="F5172" s="199"/>
    </row>
    <row r="5173" s="197" customFormat="true" ht="15.8" spans="1:6">
      <c r="A5173" s="199"/>
      <c r="B5173" s="216"/>
      <c r="C5173" s="199"/>
      <c r="D5173" s="199"/>
      <c r="E5173" s="199"/>
      <c r="F5173" s="199"/>
    </row>
    <row r="5174" s="197" customFormat="true" ht="15.8" spans="1:6">
      <c r="A5174" s="199"/>
      <c r="B5174" s="216"/>
      <c r="C5174" s="199"/>
      <c r="D5174" s="199"/>
      <c r="E5174" s="199"/>
      <c r="F5174" s="199"/>
    </row>
    <row r="5175" s="197" customFormat="true" ht="15.8" spans="1:6">
      <c r="A5175" s="199"/>
      <c r="B5175" s="216"/>
      <c r="C5175" s="199"/>
      <c r="D5175" s="199"/>
      <c r="E5175" s="199"/>
      <c r="F5175" s="199"/>
    </row>
    <row r="5176" s="197" customFormat="true" ht="15.8" spans="1:6">
      <c r="A5176" s="199"/>
      <c r="B5176" s="216"/>
      <c r="C5176" s="199"/>
      <c r="D5176" s="199"/>
      <c r="E5176" s="199"/>
      <c r="F5176" s="199"/>
    </row>
    <row r="5177" s="197" customFormat="true" ht="15.8" spans="1:6">
      <c r="A5177" s="199"/>
      <c r="B5177" s="216"/>
      <c r="C5177" s="199"/>
      <c r="D5177" s="199"/>
      <c r="E5177" s="199"/>
      <c r="F5177" s="199"/>
    </row>
    <row r="5178" s="197" customFormat="true" ht="15.8" spans="1:6">
      <c r="A5178" s="199"/>
      <c r="B5178" s="216"/>
      <c r="C5178" s="199"/>
      <c r="D5178" s="199"/>
      <c r="E5178" s="199"/>
      <c r="F5178" s="199"/>
    </row>
    <row r="5179" s="197" customFormat="true" ht="15.8" spans="1:6">
      <c r="A5179" s="199"/>
      <c r="B5179" s="216"/>
      <c r="C5179" s="199"/>
      <c r="D5179" s="199"/>
      <c r="E5179" s="199"/>
      <c r="F5179" s="199"/>
    </row>
    <row r="5180" s="197" customFormat="true" ht="15.8" spans="1:6">
      <c r="A5180" s="199"/>
      <c r="B5180" s="216"/>
      <c r="C5180" s="199"/>
      <c r="D5180" s="199"/>
      <c r="E5180" s="199"/>
      <c r="F5180" s="199"/>
    </row>
    <row r="5181" s="197" customFormat="true" ht="15.8" spans="1:6">
      <c r="A5181" s="199"/>
      <c r="B5181" s="216"/>
      <c r="C5181" s="199"/>
      <c r="D5181" s="199"/>
      <c r="E5181" s="199"/>
      <c r="F5181" s="199"/>
    </row>
    <row r="5182" s="197" customFormat="true" ht="15.8" spans="1:6">
      <c r="A5182" s="199"/>
      <c r="B5182" s="216"/>
      <c r="C5182" s="199"/>
      <c r="D5182" s="199"/>
      <c r="E5182" s="199"/>
      <c r="F5182" s="199"/>
    </row>
    <row r="5183" s="197" customFormat="true" ht="15.8" spans="1:6">
      <c r="A5183" s="199"/>
      <c r="B5183" s="216"/>
      <c r="C5183" s="199"/>
      <c r="D5183" s="199"/>
      <c r="E5183" s="199"/>
      <c r="F5183" s="199"/>
    </row>
    <row r="5184" s="197" customFormat="true" ht="15.8" spans="1:6">
      <c r="A5184" s="199"/>
      <c r="B5184" s="216"/>
      <c r="C5184" s="199"/>
      <c r="D5184" s="199"/>
      <c r="E5184" s="199"/>
      <c r="F5184" s="199"/>
    </row>
    <row r="5185" s="197" customFormat="true" ht="15.8" spans="1:6">
      <c r="A5185" s="199"/>
      <c r="B5185" s="216"/>
      <c r="C5185" s="199"/>
      <c r="D5185" s="199"/>
      <c r="E5185" s="199"/>
      <c r="F5185" s="199"/>
    </row>
    <row r="5186" s="197" customFormat="true" ht="15.8" spans="1:6">
      <c r="A5186" s="199"/>
      <c r="B5186" s="216"/>
      <c r="C5186" s="199"/>
      <c r="D5186" s="199"/>
      <c r="E5186" s="199"/>
      <c r="F5186" s="199"/>
    </row>
    <row r="5187" s="197" customFormat="true" ht="15.8" spans="1:6">
      <c r="A5187" s="199"/>
      <c r="B5187" s="216"/>
      <c r="C5187" s="199"/>
      <c r="D5187" s="199"/>
      <c r="E5187" s="199"/>
      <c r="F5187" s="199"/>
    </row>
    <row r="5188" s="197" customFormat="true" ht="15.8" spans="1:6">
      <c r="A5188" s="199"/>
      <c r="B5188" s="216"/>
      <c r="C5188" s="199"/>
      <c r="D5188" s="199"/>
      <c r="E5188" s="199"/>
      <c r="F5188" s="199"/>
    </row>
    <row r="5189" s="197" customFormat="true" ht="15.8" spans="1:6">
      <c r="A5189" s="199"/>
      <c r="B5189" s="216"/>
      <c r="C5189" s="199"/>
      <c r="D5189" s="199"/>
      <c r="E5189" s="199"/>
      <c r="F5189" s="199"/>
    </row>
    <row r="5190" s="197" customFormat="true" ht="15.8" spans="1:6">
      <c r="A5190" s="199"/>
      <c r="B5190" s="216"/>
      <c r="C5190" s="199"/>
      <c r="D5190" s="199"/>
      <c r="E5190" s="199"/>
      <c r="F5190" s="199"/>
    </row>
    <row r="5191" s="197" customFormat="true" ht="15.8" spans="1:6">
      <c r="A5191" s="199"/>
      <c r="B5191" s="216"/>
      <c r="C5191" s="199"/>
      <c r="D5191" s="199"/>
      <c r="E5191" s="199"/>
      <c r="F5191" s="199"/>
    </row>
    <row r="5192" s="197" customFormat="true" ht="15.8" spans="1:6">
      <c r="A5192" s="199"/>
      <c r="B5192" s="216"/>
      <c r="C5192" s="199"/>
      <c r="D5192" s="199"/>
      <c r="E5192" s="199"/>
      <c r="F5192" s="199"/>
    </row>
    <row r="5193" s="197" customFormat="true" ht="15.8" spans="1:6">
      <c r="A5193" s="199"/>
      <c r="B5193" s="216"/>
      <c r="C5193" s="199"/>
      <c r="D5193" s="199"/>
      <c r="E5193" s="199"/>
      <c r="F5193" s="199"/>
    </row>
    <row r="5194" s="197" customFormat="true" ht="15.8" spans="1:6">
      <c r="A5194" s="199"/>
      <c r="B5194" s="216"/>
      <c r="C5194" s="199"/>
      <c r="D5194" s="199"/>
      <c r="E5194" s="199"/>
      <c r="F5194" s="199"/>
    </row>
    <row r="5195" s="197" customFormat="true" ht="15.8" spans="1:6">
      <c r="A5195" s="199"/>
      <c r="B5195" s="216"/>
      <c r="C5195" s="199"/>
      <c r="D5195" s="199"/>
      <c r="E5195" s="199"/>
      <c r="F5195" s="199"/>
    </row>
    <row r="5196" s="197" customFormat="true" ht="15.8" spans="1:6">
      <c r="A5196" s="199"/>
      <c r="B5196" s="216"/>
      <c r="C5196" s="199"/>
      <c r="D5196" s="199"/>
      <c r="E5196" s="199"/>
      <c r="F5196" s="199"/>
    </row>
    <row r="5197" s="197" customFormat="true" ht="15.8" spans="1:6">
      <c r="A5197" s="199"/>
      <c r="B5197" s="216"/>
      <c r="C5197" s="199"/>
      <c r="D5197" s="199"/>
      <c r="E5197" s="199"/>
      <c r="F5197" s="199"/>
    </row>
    <row r="5198" s="197" customFormat="true" ht="15.8" spans="1:6">
      <c r="A5198" s="199"/>
      <c r="B5198" s="216"/>
      <c r="C5198" s="199"/>
      <c r="D5198" s="199"/>
      <c r="E5198" s="199"/>
      <c r="F5198" s="199"/>
    </row>
    <row r="5199" s="197" customFormat="true" ht="15.8" spans="1:6">
      <c r="A5199" s="199"/>
      <c r="B5199" s="216"/>
      <c r="C5199" s="199"/>
      <c r="D5199" s="199"/>
      <c r="E5199" s="199"/>
      <c r="F5199" s="199"/>
    </row>
    <row r="5200" s="197" customFormat="true" ht="15.8" spans="1:6">
      <c r="A5200" s="199"/>
      <c r="B5200" s="216"/>
      <c r="C5200" s="199"/>
      <c r="D5200" s="199"/>
      <c r="E5200" s="199"/>
      <c r="F5200" s="199"/>
    </row>
    <row r="5201" s="197" customFormat="true" ht="15.8" spans="1:6">
      <c r="A5201" s="199"/>
      <c r="B5201" s="216"/>
      <c r="C5201" s="199"/>
      <c r="D5201" s="199"/>
      <c r="E5201" s="199"/>
      <c r="F5201" s="199"/>
    </row>
    <row r="5202" s="197" customFormat="true" ht="15.8" spans="1:6">
      <c r="A5202" s="199"/>
      <c r="B5202" s="216"/>
      <c r="C5202" s="199"/>
      <c r="D5202" s="199"/>
      <c r="E5202" s="199"/>
      <c r="F5202" s="199"/>
    </row>
    <row r="5203" s="197" customFormat="true" ht="15.8" spans="1:6">
      <c r="A5203" s="199"/>
      <c r="B5203" s="216"/>
      <c r="C5203" s="199"/>
      <c r="D5203" s="199"/>
      <c r="E5203" s="199"/>
      <c r="F5203" s="199"/>
    </row>
    <row r="5204" s="197" customFormat="true" ht="15.8" spans="1:6">
      <c r="A5204" s="199"/>
      <c r="B5204" s="216"/>
      <c r="C5204" s="199"/>
      <c r="D5204" s="199"/>
      <c r="E5204" s="199"/>
      <c r="F5204" s="199"/>
    </row>
    <row r="5205" s="197" customFormat="true" ht="15.8" spans="1:6">
      <c r="A5205" s="199"/>
      <c r="B5205" s="216"/>
      <c r="C5205" s="199"/>
      <c r="D5205" s="199"/>
      <c r="E5205" s="199"/>
      <c r="F5205" s="199"/>
    </row>
    <row r="5206" s="197" customFormat="true" ht="15.8" spans="1:6">
      <c r="A5206" s="199"/>
      <c r="B5206" s="216"/>
      <c r="C5206" s="199"/>
      <c r="D5206" s="199"/>
      <c r="E5206" s="199"/>
      <c r="F5206" s="199"/>
    </row>
    <row r="5207" s="197" customFormat="true" ht="15.8" spans="1:6">
      <c r="A5207" s="199"/>
      <c r="B5207" s="216"/>
      <c r="C5207" s="199"/>
      <c r="D5207" s="199"/>
      <c r="E5207" s="199"/>
      <c r="F5207" s="199"/>
    </row>
    <row r="5208" s="197" customFormat="true" ht="15.8" spans="1:6">
      <c r="A5208" s="199"/>
      <c r="B5208" s="216"/>
      <c r="C5208" s="199"/>
      <c r="D5208" s="199"/>
      <c r="E5208" s="199"/>
      <c r="F5208" s="199"/>
    </row>
    <row r="5209" s="197" customFormat="true" ht="15.8" spans="1:6">
      <c r="A5209" s="199"/>
      <c r="B5209" s="216"/>
      <c r="C5209" s="199"/>
      <c r="D5209" s="199"/>
      <c r="E5209" s="199"/>
      <c r="F5209" s="199"/>
    </row>
    <row r="5210" s="197" customFormat="true" ht="15.8" spans="1:6">
      <c r="A5210" s="199"/>
      <c r="B5210" s="216"/>
      <c r="C5210" s="199"/>
      <c r="D5210" s="199"/>
      <c r="E5210" s="199"/>
      <c r="F5210" s="199"/>
    </row>
    <row r="5211" s="197" customFormat="true" ht="15.8" spans="1:6">
      <c r="A5211" s="199"/>
      <c r="B5211" s="216"/>
      <c r="C5211" s="199"/>
      <c r="D5211" s="199"/>
      <c r="E5211" s="199"/>
      <c r="F5211" s="199"/>
    </row>
    <row r="5212" s="197" customFormat="true" ht="15.8" spans="1:6">
      <c r="A5212" s="199"/>
      <c r="B5212" s="216"/>
      <c r="C5212" s="199"/>
      <c r="D5212" s="199"/>
      <c r="E5212" s="199"/>
      <c r="F5212" s="199"/>
    </row>
    <row r="5213" s="197" customFormat="true" ht="15.8" spans="1:6">
      <c r="A5213" s="199"/>
      <c r="B5213" s="216"/>
      <c r="C5213" s="199"/>
      <c r="D5213" s="199"/>
      <c r="E5213" s="199"/>
      <c r="F5213" s="199"/>
    </row>
    <row r="5214" s="197" customFormat="true" ht="15.8" spans="1:6">
      <c r="A5214" s="199"/>
      <c r="B5214" s="216"/>
      <c r="C5214" s="199"/>
      <c r="D5214" s="199"/>
      <c r="E5214" s="199"/>
      <c r="F5214" s="199"/>
    </row>
    <row r="5215" s="197" customFormat="true" ht="15.8" spans="1:6">
      <c r="A5215" s="199"/>
      <c r="B5215" s="216"/>
      <c r="C5215" s="199"/>
      <c r="D5215" s="199"/>
      <c r="E5215" s="199"/>
      <c r="F5215" s="199"/>
    </row>
    <row r="5216" s="197" customFormat="true" ht="15.8" spans="1:6">
      <c r="A5216" s="199"/>
      <c r="B5216" s="216"/>
      <c r="C5216" s="199"/>
      <c r="D5216" s="199"/>
      <c r="E5216" s="199"/>
      <c r="F5216" s="199"/>
    </row>
    <row r="5217" s="197" customFormat="true" ht="15.8" spans="1:6">
      <c r="A5217" s="199"/>
      <c r="B5217" s="216"/>
      <c r="C5217" s="199"/>
      <c r="D5217" s="199"/>
      <c r="E5217" s="199"/>
      <c r="F5217" s="199"/>
    </row>
    <row r="5218" s="197" customFormat="true" ht="15.8" spans="1:6">
      <c r="A5218" s="199"/>
      <c r="B5218" s="216"/>
      <c r="C5218" s="199"/>
      <c r="D5218" s="199"/>
      <c r="E5218" s="199"/>
      <c r="F5218" s="199"/>
    </row>
    <row r="5219" s="197" customFormat="true" ht="15.8" spans="1:6">
      <c r="A5219" s="199"/>
      <c r="B5219" s="216"/>
      <c r="C5219" s="199"/>
      <c r="D5219" s="199"/>
      <c r="E5219" s="199"/>
      <c r="F5219" s="199"/>
    </row>
    <row r="5220" s="197" customFormat="true" ht="15.8" spans="1:6">
      <c r="A5220" s="199"/>
      <c r="B5220" s="216"/>
      <c r="C5220" s="199"/>
      <c r="D5220" s="199"/>
      <c r="E5220" s="199"/>
      <c r="F5220" s="199"/>
    </row>
    <row r="5221" s="197" customFormat="true" ht="15.8" spans="1:6">
      <c r="A5221" s="199"/>
      <c r="B5221" s="216"/>
      <c r="C5221" s="199"/>
      <c r="D5221" s="199"/>
      <c r="E5221" s="199"/>
      <c r="F5221" s="199"/>
    </row>
    <row r="5222" s="197" customFormat="true" ht="15.8" spans="1:6">
      <c r="A5222" s="199"/>
      <c r="B5222" s="216"/>
      <c r="C5222" s="199"/>
      <c r="D5222" s="199"/>
      <c r="E5222" s="199"/>
      <c r="F5222" s="199"/>
    </row>
    <row r="5223" s="197" customFormat="true" ht="15.8" spans="1:6">
      <c r="A5223" s="199"/>
      <c r="B5223" s="216"/>
      <c r="C5223" s="199"/>
      <c r="D5223" s="199"/>
      <c r="E5223" s="199"/>
      <c r="F5223" s="199"/>
    </row>
    <row r="5224" s="197" customFormat="true" ht="15.8" spans="1:6">
      <c r="A5224" s="199"/>
      <c r="B5224" s="216"/>
      <c r="C5224" s="199"/>
      <c r="D5224" s="199"/>
      <c r="E5224" s="199"/>
      <c r="F5224" s="199"/>
    </row>
    <row r="5225" s="197" customFormat="true" ht="15.8" spans="1:6">
      <c r="A5225" s="199"/>
      <c r="B5225" s="216"/>
      <c r="C5225" s="199"/>
      <c r="D5225" s="199"/>
      <c r="E5225" s="199"/>
      <c r="F5225" s="199"/>
    </row>
    <row r="5226" s="197" customFormat="true" ht="15.8" spans="1:6">
      <c r="A5226" s="199"/>
      <c r="B5226" s="216"/>
      <c r="C5226" s="199"/>
      <c r="D5226" s="199"/>
      <c r="E5226" s="199"/>
      <c r="F5226" s="199"/>
    </row>
    <row r="5227" s="197" customFormat="true" ht="15.8" spans="1:6">
      <c r="A5227" s="199"/>
      <c r="B5227" s="216"/>
      <c r="C5227" s="199"/>
      <c r="D5227" s="199"/>
      <c r="E5227" s="199"/>
      <c r="F5227" s="199"/>
    </row>
    <row r="5228" s="197" customFormat="true" ht="15.8" spans="1:6">
      <c r="A5228" s="199"/>
      <c r="B5228" s="216"/>
      <c r="C5228" s="199"/>
      <c r="D5228" s="199"/>
      <c r="E5228" s="199"/>
      <c r="F5228" s="199"/>
    </row>
    <row r="5229" s="197" customFormat="true" ht="15.8" spans="1:6">
      <c r="A5229" s="199"/>
      <c r="B5229" s="216"/>
      <c r="C5229" s="199"/>
      <c r="D5229" s="199"/>
      <c r="E5229" s="199"/>
      <c r="F5229" s="199"/>
    </row>
    <row r="5230" s="197" customFormat="true" ht="15.8" spans="1:6">
      <c r="A5230" s="199"/>
      <c r="B5230" s="216"/>
      <c r="C5230" s="199"/>
      <c r="D5230" s="199"/>
      <c r="E5230" s="199"/>
      <c r="F5230" s="199"/>
    </row>
    <row r="5231" s="197" customFormat="true" ht="15.8" spans="1:6">
      <c r="A5231" s="199"/>
      <c r="B5231" s="216"/>
      <c r="C5231" s="199"/>
      <c r="D5231" s="199"/>
      <c r="E5231" s="199"/>
      <c r="F5231" s="199"/>
    </row>
    <row r="5232" s="197" customFormat="true" ht="15.8" spans="1:6">
      <c r="A5232" s="199"/>
      <c r="B5232" s="216"/>
      <c r="C5232" s="199"/>
      <c r="D5232" s="199"/>
      <c r="E5232" s="199"/>
      <c r="F5232" s="199"/>
    </row>
    <row r="5233" s="197" customFormat="true" ht="15.8" spans="1:6">
      <c r="A5233" s="199"/>
      <c r="B5233" s="216"/>
      <c r="C5233" s="199"/>
      <c r="D5233" s="199"/>
      <c r="E5233" s="199"/>
      <c r="F5233" s="199"/>
    </row>
    <row r="5234" s="197" customFormat="true" ht="15.8" spans="1:6">
      <c r="A5234" s="199"/>
      <c r="B5234" s="216"/>
      <c r="C5234" s="199"/>
      <c r="D5234" s="199"/>
      <c r="E5234" s="199"/>
      <c r="F5234" s="199"/>
    </row>
    <row r="5235" s="197" customFormat="true" ht="15.8" spans="1:6">
      <c r="A5235" s="199"/>
      <c r="B5235" s="216"/>
      <c r="C5235" s="199"/>
      <c r="D5235" s="199"/>
      <c r="E5235" s="199"/>
      <c r="F5235" s="199"/>
    </row>
    <row r="5236" s="197" customFormat="true" ht="15.8" spans="1:6">
      <c r="A5236" s="199"/>
      <c r="B5236" s="216"/>
      <c r="C5236" s="199"/>
      <c r="D5236" s="199"/>
      <c r="E5236" s="199"/>
      <c r="F5236" s="199"/>
    </row>
    <row r="5237" s="197" customFormat="true" ht="15.8" spans="1:6">
      <c r="A5237" s="199"/>
      <c r="B5237" s="216"/>
      <c r="C5237" s="199"/>
      <c r="D5237" s="199"/>
      <c r="E5237" s="199"/>
      <c r="F5237" s="199"/>
    </row>
    <row r="5238" s="197" customFormat="true" ht="15.8" spans="1:6">
      <c r="A5238" s="199"/>
      <c r="B5238" s="216"/>
      <c r="C5238" s="199"/>
      <c r="D5238" s="199"/>
      <c r="E5238" s="199"/>
      <c r="F5238" s="199"/>
    </row>
    <row r="5239" s="197" customFormat="true" ht="15.8" spans="1:6">
      <c r="A5239" s="199"/>
      <c r="B5239" s="216"/>
      <c r="C5239" s="199"/>
      <c r="D5239" s="199"/>
      <c r="E5239" s="199"/>
      <c r="F5239" s="199"/>
    </row>
    <row r="5240" s="197" customFormat="true" ht="15.8" spans="1:6">
      <c r="A5240" s="199"/>
      <c r="B5240" s="216"/>
      <c r="C5240" s="199"/>
      <c r="D5240" s="199"/>
      <c r="E5240" s="199"/>
      <c r="F5240" s="199"/>
    </row>
    <row r="5241" s="197" customFormat="true" ht="15.8" spans="1:6">
      <c r="A5241" s="199"/>
      <c r="B5241" s="216"/>
      <c r="C5241" s="199"/>
      <c r="D5241" s="199"/>
      <c r="E5241" s="199"/>
      <c r="F5241" s="199"/>
    </row>
    <row r="5242" s="197" customFormat="true" ht="15.8" spans="1:6">
      <c r="A5242" s="199"/>
      <c r="B5242" s="216"/>
      <c r="C5242" s="199"/>
      <c r="D5242" s="199"/>
      <c r="E5242" s="199"/>
      <c r="F5242" s="199"/>
    </row>
    <row r="5243" s="197" customFormat="true" ht="15.8" spans="1:6">
      <c r="A5243" s="199"/>
      <c r="B5243" s="216"/>
      <c r="C5243" s="199"/>
      <c r="D5243" s="199"/>
      <c r="E5243" s="199"/>
      <c r="F5243" s="199"/>
    </row>
    <row r="5244" s="197" customFormat="true" ht="15.8" spans="1:6">
      <c r="A5244" s="199"/>
      <c r="B5244" s="216"/>
      <c r="C5244" s="199"/>
      <c r="D5244" s="199"/>
      <c r="E5244" s="199"/>
      <c r="F5244" s="199"/>
    </row>
    <row r="5245" s="197" customFormat="true" ht="15.8" spans="1:6">
      <c r="A5245" s="199"/>
      <c r="B5245" s="216"/>
      <c r="C5245" s="199"/>
      <c r="D5245" s="199"/>
      <c r="E5245" s="199"/>
      <c r="F5245" s="199"/>
    </row>
    <row r="5246" s="197" customFormat="true" ht="15.8" spans="1:6">
      <c r="A5246" s="199"/>
      <c r="B5246" s="216"/>
      <c r="C5246" s="199"/>
      <c r="D5246" s="199"/>
      <c r="E5246" s="199"/>
      <c r="F5246" s="199"/>
    </row>
    <row r="5247" s="197" customFormat="true" ht="15.8" spans="1:6">
      <c r="A5247" s="199"/>
      <c r="B5247" s="216"/>
      <c r="C5247" s="199"/>
      <c r="D5247" s="199"/>
      <c r="E5247" s="199"/>
      <c r="F5247" s="199"/>
    </row>
    <row r="5248" s="197" customFormat="true" ht="15.8" spans="1:6">
      <c r="A5248" s="199"/>
      <c r="B5248" s="216"/>
      <c r="C5248" s="199"/>
      <c r="D5248" s="199"/>
      <c r="E5248" s="199"/>
      <c r="F5248" s="199"/>
    </row>
    <row r="5249" s="197" customFormat="true" ht="15.8" spans="1:6">
      <c r="A5249" s="199"/>
      <c r="B5249" s="216"/>
      <c r="C5249" s="199"/>
      <c r="D5249" s="199"/>
      <c r="E5249" s="199"/>
      <c r="F5249" s="199"/>
    </row>
    <row r="5250" s="197" customFormat="true" ht="15.8" spans="1:6">
      <c r="A5250" s="199"/>
      <c r="B5250" s="216"/>
      <c r="C5250" s="199"/>
      <c r="D5250" s="199"/>
      <c r="E5250" s="199"/>
      <c r="F5250" s="199"/>
    </row>
    <row r="5251" s="197" customFormat="true" ht="15.8" spans="1:6">
      <c r="A5251" s="199"/>
      <c r="B5251" s="216"/>
      <c r="C5251" s="199"/>
      <c r="D5251" s="199"/>
      <c r="E5251" s="199"/>
      <c r="F5251" s="199"/>
    </row>
    <row r="5252" s="197" customFormat="true" ht="15.8" spans="1:6">
      <c r="A5252" s="199"/>
      <c r="B5252" s="216"/>
      <c r="C5252" s="199"/>
      <c r="D5252" s="199"/>
      <c r="E5252" s="199"/>
      <c r="F5252" s="199"/>
    </row>
    <row r="5253" s="197" customFormat="true" ht="15.8" spans="1:6">
      <c r="A5253" s="199"/>
      <c r="B5253" s="216"/>
      <c r="C5253" s="199"/>
      <c r="D5253" s="199"/>
      <c r="E5253" s="199"/>
      <c r="F5253" s="199"/>
    </row>
    <row r="5254" s="197" customFormat="true" ht="15.8" spans="1:6">
      <c r="A5254" s="199"/>
      <c r="B5254" s="216"/>
      <c r="C5254" s="199"/>
      <c r="D5254" s="199"/>
      <c r="E5254" s="199"/>
      <c r="F5254" s="199"/>
    </row>
    <row r="5255" s="197" customFormat="true" ht="15.8" spans="1:6">
      <c r="A5255" s="199"/>
      <c r="B5255" s="216"/>
      <c r="C5255" s="199"/>
      <c r="D5255" s="199"/>
      <c r="E5255" s="199"/>
      <c r="F5255" s="199"/>
    </row>
    <row r="5256" s="197" customFormat="true" ht="15.8" spans="1:6">
      <c r="A5256" s="199"/>
      <c r="B5256" s="216"/>
      <c r="C5256" s="199"/>
      <c r="D5256" s="199"/>
      <c r="E5256" s="199"/>
      <c r="F5256" s="199"/>
    </row>
    <row r="5257" s="197" customFormat="true" ht="15.8" spans="1:6">
      <c r="A5257" s="199"/>
      <c r="B5257" s="216"/>
      <c r="C5257" s="199"/>
      <c r="D5257" s="199"/>
      <c r="E5257" s="199"/>
      <c r="F5257" s="199"/>
    </row>
    <row r="5258" s="197" customFormat="true" ht="15.8" spans="1:6">
      <c r="A5258" s="199"/>
      <c r="B5258" s="216"/>
      <c r="C5258" s="199"/>
      <c r="D5258" s="199"/>
      <c r="E5258" s="199"/>
      <c r="F5258" s="199"/>
    </row>
    <row r="5259" s="197" customFormat="true" ht="15.8" spans="1:6">
      <c r="A5259" s="199"/>
      <c r="B5259" s="216"/>
      <c r="C5259" s="199"/>
      <c r="D5259" s="199"/>
      <c r="E5259" s="199"/>
      <c r="F5259" s="199"/>
    </row>
    <row r="5260" s="197" customFormat="true" ht="15.8" spans="1:6">
      <c r="A5260" s="199"/>
      <c r="B5260" s="216"/>
      <c r="C5260" s="199"/>
      <c r="D5260" s="199"/>
      <c r="E5260" s="199"/>
      <c r="F5260" s="199"/>
    </row>
    <row r="5261" s="197" customFormat="true" ht="15.8" spans="1:6">
      <c r="A5261" s="199"/>
      <c r="B5261" s="216"/>
      <c r="C5261" s="199"/>
      <c r="D5261" s="199"/>
      <c r="E5261" s="199"/>
      <c r="F5261" s="199"/>
    </row>
    <row r="5262" s="197" customFormat="true" ht="15.8" spans="1:6">
      <c r="A5262" s="199"/>
      <c r="B5262" s="216"/>
      <c r="C5262" s="199"/>
      <c r="D5262" s="199"/>
      <c r="E5262" s="199"/>
      <c r="F5262" s="199"/>
    </row>
    <row r="5263" s="197" customFormat="true" ht="15.8" spans="1:6">
      <c r="A5263" s="199"/>
      <c r="B5263" s="216"/>
      <c r="C5263" s="199"/>
      <c r="D5263" s="199"/>
      <c r="E5263" s="199"/>
      <c r="F5263" s="199"/>
    </row>
    <row r="5264" s="197" customFormat="true" ht="15.8" spans="1:6">
      <c r="A5264" s="199"/>
      <c r="B5264" s="216"/>
      <c r="C5264" s="199"/>
      <c r="D5264" s="199"/>
      <c r="E5264" s="199"/>
      <c r="F5264" s="199"/>
    </row>
    <row r="5265" s="197" customFormat="true" ht="15.8" spans="1:6">
      <c r="A5265" s="199"/>
      <c r="B5265" s="216"/>
      <c r="C5265" s="199"/>
      <c r="D5265" s="199"/>
      <c r="E5265" s="199"/>
      <c r="F5265" s="199"/>
    </row>
    <row r="5266" s="197" customFormat="true" ht="15.8" spans="1:6">
      <c r="A5266" s="199"/>
      <c r="B5266" s="216"/>
      <c r="C5266" s="199"/>
      <c r="D5266" s="199"/>
      <c r="E5266" s="199"/>
      <c r="F5266" s="199"/>
    </row>
    <row r="5267" s="197" customFormat="true" ht="15.8" spans="1:6">
      <c r="A5267" s="199"/>
      <c r="B5267" s="216"/>
      <c r="C5267" s="199"/>
      <c r="D5267" s="199"/>
      <c r="E5267" s="199"/>
      <c r="F5267" s="199"/>
    </row>
    <row r="5268" s="197" customFormat="true" ht="15.8" spans="1:6">
      <c r="A5268" s="199"/>
      <c r="B5268" s="216"/>
      <c r="C5268" s="199"/>
      <c r="D5268" s="199"/>
      <c r="E5268" s="199"/>
      <c r="F5268" s="199"/>
    </row>
    <row r="5269" s="197" customFormat="true" ht="15.8" spans="1:6">
      <c r="A5269" s="199"/>
      <c r="B5269" s="216"/>
      <c r="C5269" s="199"/>
      <c r="D5269" s="199"/>
      <c r="E5269" s="199"/>
      <c r="F5269" s="199"/>
    </row>
    <row r="5270" s="197" customFormat="true" ht="15.8" spans="1:6">
      <c r="A5270" s="199"/>
      <c r="B5270" s="216"/>
      <c r="C5270" s="199"/>
      <c r="D5270" s="199"/>
      <c r="E5270" s="199"/>
      <c r="F5270" s="199"/>
    </row>
    <row r="5271" s="197" customFormat="true" ht="15.8" spans="1:6">
      <c r="A5271" s="199"/>
      <c r="B5271" s="216"/>
      <c r="C5271" s="199"/>
      <c r="D5271" s="199"/>
      <c r="E5271" s="199"/>
      <c r="F5271" s="199"/>
    </row>
    <row r="5272" s="197" customFormat="true" ht="15.8" spans="1:6">
      <c r="A5272" s="199"/>
      <c r="B5272" s="216"/>
      <c r="C5272" s="199"/>
      <c r="D5272" s="199"/>
      <c r="E5272" s="199"/>
      <c r="F5272" s="199"/>
    </row>
    <row r="5273" s="197" customFormat="true" ht="15.8" spans="1:6">
      <c r="A5273" s="199"/>
      <c r="B5273" s="216"/>
      <c r="C5273" s="199"/>
      <c r="D5273" s="199"/>
      <c r="E5273" s="199"/>
      <c r="F5273" s="199"/>
    </row>
    <row r="5274" s="197" customFormat="true" ht="15.8" spans="1:6">
      <c r="A5274" s="199"/>
      <c r="B5274" s="216"/>
      <c r="C5274" s="199"/>
      <c r="D5274" s="199"/>
      <c r="E5274" s="199"/>
      <c r="F5274" s="199"/>
    </row>
    <row r="5275" s="197" customFormat="true" ht="15.8" spans="1:6">
      <c r="A5275" s="199"/>
      <c r="B5275" s="216"/>
      <c r="C5275" s="199"/>
      <c r="D5275" s="199"/>
      <c r="E5275" s="199"/>
      <c r="F5275" s="199"/>
    </row>
    <row r="5276" s="197" customFormat="true" ht="15.8" spans="1:6">
      <c r="A5276" s="199"/>
      <c r="B5276" s="216"/>
      <c r="C5276" s="199"/>
      <c r="D5276" s="199"/>
      <c r="E5276" s="199"/>
      <c r="F5276" s="199"/>
    </row>
    <row r="5277" s="197" customFormat="true" ht="15.8" spans="1:6">
      <c r="A5277" s="199"/>
      <c r="B5277" s="216"/>
      <c r="C5277" s="199"/>
      <c r="D5277" s="199"/>
      <c r="E5277" s="199"/>
      <c r="F5277" s="199"/>
    </row>
    <row r="5278" s="197" customFormat="true" ht="15.8" spans="1:6">
      <c r="A5278" s="199"/>
      <c r="B5278" s="216"/>
      <c r="C5278" s="199"/>
      <c r="D5278" s="199"/>
      <c r="E5278" s="199"/>
      <c r="F5278" s="199"/>
    </row>
    <row r="5279" s="197" customFormat="true" ht="15.8" spans="1:6">
      <c r="A5279" s="199"/>
      <c r="B5279" s="216"/>
      <c r="C5279" s="199"/>
      <c r="D5279" s="199"/>
      <c r="E5279" s="199"/>
      <c r="F5279" s="199"/>
    </row>
    <row r="5280" s="197" customFormat="true" ht="15.8" spans="1:6">
      <c r="A5280" s="199"/>
      <c r="B5280" s="216"/>
      <c r="C5280" s="199"/>
      <c r="D5280" s="199"/>
      <c r="E5280" s="199"/>
      <c r="F5280" s="199"/>
    </row>
    <row r="5281" s="197" customFormat="true" ht="15.8" spans="1:6">
      <c r="A5281" s="199"/>
      <c r="B5281" s="216"/>
      <c r="C5281" s="199"/>
      <c r="D5281" s="199"/>
      <c r="E5281" s="199"/>
      <c r="F5281" s="199"/>
    </row>
    <row r="5282" s="197" customFormat="true" ht="15.8" spans="1:6">
      <c r="A5282" s="199"/>
      <c r="B5282" s="216"/>
      <c r="C5282" s="199"/>
      <c r="D5282" s="199"/>
      <c r="E5282" s="199"/>
      <c r="F5282" s="199"/>
    </row>
    <row r="5283" s="197" customFormat="true" ht="15.8" spans="1:6">
      <c r="A5283" s="199"/>
      <c r="B5283" s="216"/>
      <c r="C5283" s="199"/>
      <c r="D5283" s="199"/>
      <c r="E5283" s="199"/>
      <c r="F5283" s="199"/>
    </row>
    <row r="5284" s="197" customFormat="true" ht="15.8" spans="1:6">
      <c r="A5284" s="199"/>
      <c r="B5284" s="216"/>
      <c r="C5284" s="199"/>
      <c r="D5284" s="199"/>
      <c r="E5284" s="199"/>
      <c r="F5284" s="199"/>
    </row>
    <row r="5285" s="197" customFormat="true" ht="15.8" spans="1:6">
      <c r="A5285" s="199"/>
      <c r="B5285" s="216"/>
      <c r="C5285" s="199"/>
      <c r="D5285" s="199"/>
      <c r="E5285" s="199"/>
      <c r="F5285" s="199"/>
    </row>
    <row r="5286" s="197" customFormat="true" ht="15.8" spans="1:6">
      <c r="A5286" s="199"/>
      <c r="B5286" s="216"/>
      <c r="C5286" s="199"/>
      <c r="D5286" s="199"/>
      <c r="E5286" s="199"/>
      <c r="F5286" s="199"/>
    </row>
    <row r="5287" s="197" customFormat="true" ht="15.8" spans="1:6">
      <c r="A5287" s="199"/>
      <c r="B5287" s="216"/>
      <c r="C5287" s="199"/>
      <c r="D5287" s="199"/>
      <c r="E5287" s="199"/>
      <c r="F5287" s="199"/>
    </row>
    <row r="5288" s="197" customFormat="true" ht="15.8" spans="1:6">
      <c r="A5288" s="199"/>
      <c r="B5288" s="216"/>
      <c r="C5288" s="199"/>
      <c r="D5288" s="199"/>
      <c r="E5288" s="199"/>
      <c r="F5288" s="199"/>
    </row>
    <row r="5289" s="197" customFormat="true" ht="15.8" spans="1:6">
      <c r="A5289" s="199"/>
      <c r="B5289" s="216"/>
      <c r="C5289" s="199"/>
      <c r="D5289" s="199"/>
      <c r="E5289" s="199"/>
      <c r="F5289" s="199"/>
    </row>
    <row r="5290" s="197" customFormat="true" ht="15.8" spans="1:6">
      <c r="A5290" s="199"/>
      <c r="B5290" s="216"/>
      <c r="C5290" s="199"/>
      <c r="D5290" s="199"/>
      <c r="E5290" s="199"/>
      <c r="F5290" s="199"/>
    </row>
    <row r="5291" s="197" customFormat="true" ht="15.8" spans="1:6">
      <c r="A5291" s="199"/>
      <c r="B5291" s="216"/>
      <c r="C5291" s="199"/>
      <c r="D5291" s="199"/>
      <c r="E5291" s="199"/>
      <c r="F5291" s="199"/>
    </row>
    <row r="5292" s="197" customFormat="true" ht="15.8" spans="1:6">
      <c r="A5292" s="199"/>
      <c r="B5292" s="216"/>
      <c r="C5292" s="199"/>
      <c r="D5292" s="199"/>
      <c r="E5292" s="199"/>
      <c r="F5292" s="199"/>
    </row>
    <row r="5293" s="197" customFormat="true" ht="15.8" spans="1:6">
      <c r="A5293" s="199"/>
      <c r="B5293" s="216"/>
      <c r="C5293" s="199"/>
      <c r="D5293" s="199"/>
      <c r="E5293" s="199"/>
      <c r="F5293" s="199"/>
    </row>
    <row r="5294" s="197" customFormat="true" ht="15.8" spans="1:6">
      <c r="A5294" s="199"/>
      <c r="B5294" s="216"/>
      <c r="C5294" s="199"/>
      <c r="D5294" s="199"/>
      <c r="E5294" s="199"/>
      <c r="F5294" s="199"/>
    </row>
    <row r="5295" s="197" customFormat="true" ht="15.8" spans="1:6">
      <c r="A5295" s="199"/>
      <c r="B5295" s="216"/>
      <c r="C5295" s="199"/>
      <c r="D5295" s="199"/>
      <c r="E5295" s="199"/>
      <c r="F5295" s="199"/>
    </row>
    <row r="5296" s="197" customFormat="true" ht="15.8" spans="1:6">
      <c r="A5296" s="199"/>
      <c r="B5296" s="216"/>
      <c r="C5296" s="199"/>
      <c r="D5296" s="199"/>
      <c r="E5296" s="199"/>
      <c r="F5296" s="199"/>
    </row>
    <row r="5297" s="197" customFormat="true" ht="15.8" spans="1:6">
      <c r="A5297" s="199"/>
      <c r="B5297" s="216"/>
      <c r="C5297" s="199"/>
      <c r="D5297" s="199"/>
      <c r="E5297" s="199"/>
      <c r="F5297" s="199"/>
    </row>
    <row r="5298" s="197" customFormat="true" ht="15.8" spans="1:6">
      <c r="A5298" s="199"/>
      <c r="B5298" s="216"/>
      <c r="C5298" s="199"/>
      <c r="D5298" s="199"/>
      <c r="E5298" s="199"/>
      <c r="F5298" s="199"/>
    </row>
    <row r="5299" s="197" customFormat="true" ht="15.8" spans="1:6">
      <c r="A5299" s="199"/>
      <c r="B5299" s="216"/>
      <c r="C5299" s="199"/>
      <c r="D5299" s="199"/>
      <c r="E5299" s="199"/>
      <c r="F5299" s="199"/>
    </row>
    <row r="5300" s="197" customFormat="true" ht="15.8" spans="1:6">
      <c r="A5300" s="199"/>
      <c r="B5300" s="216"/>
      <c r="C5300" s="199"/>
      <c r="D5300" s="199"/>
      <c r="E5300" s="199"/>
      <c r="F5300" s="199"/>
    </row>
    <row r="5301" s="197" customFormat="true" ht="15.8" spans="1:6">
      <c r="A5301" s="199"/>
      <c r="B5301" s="216"/>
      <c r="C5301" s="199"/>
      <c r="D5301" s="199"/>
      <c r="E5301" s="199"/>
      <c r="F5301" s="199"/>
    </row>
    <row r="5302" s="197" customFormat="true" ht="15.8" spans="1:6">
      <c r="A5302" s="199"/>
      <c r="B5302" s="216"/>
      <c r="C5302" s="199"/>
      <c r="D5302" s="199"/>
      <c r="E5302" s="199"/>
      <c r="F5302" s="199"/>
    </row>
    <row r="5303" s="197" customFormat="true" ht="15.8" spans="1:6">
      <c r="A5303" s="199"/>
      <c r="B5303" s="216"/>
      <c r="C5303" s="199"/>
      <c r="D5303" s="199"/>
      <c r="E5303" s="199"/>
      <c r="F5303" s="199"/>
    </row>
    <row r="5304" s="197" customFormat="true" ht="15.8" spans="1:6">
      <c r="A5304" s="199"/>
      <c r="B5304" s="216"/>
      <c r="C5304" s="199"/>
      <c r="D5304" s="199"/>
      <c r="E5304" s="199"/>
      <c r="F5304" s="199"/>
    </row>
    <row r="5305" s="197" customFormat="true" ht="15.8" spans="1:6">
      <c r="A5305" s="199"/>
      <c r="B5305" s="216"/>
      <c r="C5305" s="199"/>
      <c r="D5305" s="199"/>
      <c r="E5305" s="199"/>
      <c r="F5305" s="199"/>
    </row>
    <row r="5306" s="197" customFormat="true" ht="15.8" spans="1:6">
      <c r="A5306" s="199"/>
      <c r="B5306" s="216"/>
      <c r="C5306" s="199"/>
      <c r="D5306" s="199"/>
      <c r="E5306" s="199"/>
      <c r="F5306" s="199"/>
    </row>
    <row r="5307" s="197" customFormat="true" ht="15.8" spans="1:6">
      <c r="A5307" s="199"/>
      <c r="B5307" s="216"/>
      <c r="C5307" s="199"/>
      <c r="D5307" s="199"/>
      <c r="E5307" s="199"/>
      <c r="F5307" s="199"/>
    </row>
    <row r="5308" s="197" customFormat="true" ht="15.8" spans="1:6">
      <c r="A5308" s="199"/>
      <c r="B5308" s="216"/>
      <c r="C5308" s="199"/>
      <c r="D5308" s="199"/>
      <c r="E5308" s="199"/>
      <c r="F5308" s="199"/>
    </row>
    <row r="5309" s="197" customFormat="true" ht="15.8" spans="1:6">
      <c r="A5309" s="199"/>
      <c r="B5309" s="216"/>
      <c r="C5309" s="199"/>
      <c r="D5309" s="199"/>
      <c r="E5309" s="199"/>
      <c r="F5309" s="199"/>
    </row>
    <row r="5310" s="197" customFormat="true" ht="15.8" spans="1:6">
      <c r="A5310" s="199"/>
      <c r="B5310" s="216"/>
      <c r="C5310" s="199"/>
      <c r="D5310" s="199"/>
      <c r="E5310" s="199"/>
      <c r="F5310" s="199"/>
    </row>
    <row r="5311" s="197" customFormat="true" ht="15.8" spans="1:6">
      <c r="A5311" s="199"/>
      <c r="B5311" s="216"/>
      <c r="C5311" s="199"/>
      <c r="D5311" s="199"/>
      <c r="E5311" s="199"/>
      <c r="F5311" s="199"/>
    </row>
    <row r="5312" s="197" customFormat="true" ht="15.8" spans="1:6">
      <c r="A5312" s="199"/>
      <c r="B5312" s="216"/>
      <c r="C5312" s="199"/>
      <c r="D5312" s="199"/>
      <c r="E5312" s="199"/>
      <c r="F5312" s="199"/>
    </row>
    <row r="5313" s="197" customFormat="true" ht="15.8" spans="1:6">
      <c r="A5313" s="199"/>
      <c r="B5313" s="216"/>
      <c r="C5313" s="199"/>
      <c r="D5313" s="199"/>
      <c r="E5313" s="199"/>
      <c r="F5313" s="199"/>
    </row>
    <row r="5314" s="197" customFormat="true" ht="15.8" spans="1:6">
      <c r="A5314" s="199"/>
      <c r="B5314" s="216"/>
      <c r="C5314" s="199"/>
      <c r="D5314" s="199"/>
      <c r="E5314" s="199"/>
      <c r="F5314" s="199"/>
    </row>
    <row r="5315" s="197" customFormat="true" ht="15.8" spans="1:6">
      <c r="A5315" s="199"/>
      <c r="B5315" s="216"/>
      <c r="C5315" s="199"/>
      <c r="D5315" s="199"/>
      <c r="E5315" s="199"/>
      <c r="F5315" s="199"/>
    </row>
    <row r="5316" s="197" customFormat="true" ht="15.8" spans="1:6">
      <c r="A5316" s="199"/>
      <c r="B5316" s="216"/>
      <c r="C5316" s="199"/>
      <c r="D5316" s="199"/>
      <c r="E5316" s="199"/>
      <c r="F5316" s="199"/>
    </row>
    <row r="5317" s="197" customFormat="true" ht="15.8" spans="1:6">
      <c r="A5317" s="199"/>
      <c r="B5317" s="216"/>
      <c r="C5317" s="199"/>
      <c r="D5317" s="199"/>
      <c r="E5317" s="199"/>
      <c r="F5317" s="199"/>
    </row>
    <row r="5318" s="197" customFormat="true" ht="15.8" spans="1:6">
      <c r="A5318" s="199"/>
      <c r="B5318" s="216"/>
      <c r="C5318" s="199"/>
      <c r="D5318" s="199"/>
      <c r="E5318" s="199"/>
      <c r="F5318" s="199"/>
    </row>
    <row r="5319" s="197" customFormat="true" ht="15.8" spans="1:6">
      <c r="A5319" s="199"/>
      <c r="B5319" s="216"/>
      <c r="C5319" s="199"/>
      <c r="D5319" s="199"/>
      <c r="E5319" s="199"/>
      <c r="F5319" s="199"/>
    </row>
    <row r="5320" s="197" customFormat="true" ht="15.8" spans="1:6">
      <c r="A5320" s="199"/>
      <c r="B5320" s="216"/>
      <c r="C5320" s="199"/>
      <c r="D5320" s="199"/>
      <c r="E5320" s="199"/>
      <c r="F5320" s="199"/>
    </row>
    <row r="5321" s="197" customFormat="true" ht="15.8" spans="1:6">
      <c r="A5321" s="199"/>
      <c r="B5321" s="216"/>
      <c r="C5321" s="199"/>
      <c r="D5321" s="199"/>
      <c r="E5321" s="199"/>
      <c r="F5321" s="199"/>
    </row>
    <row r="5322" s="197" customFormat="true" ht="15.8" spans="1:6">
      <c r="A5322" s="199"/>
      <c r="B5322" s="216"/>
      <c r="C5322" s="199"/>
      <c r="D5322" s="199"/>
      <c r="E5322" s="199"/>
      <c r="F5322" s="199"/>
    </row>
    <row r="5323" s="197" customFormat="true" ht="15.8" spans="1:6">
      <c r="A5323" s="199"/>
      <c r="B5323" s="216"/>
      <c r="C5323" s="199"/>
      <c r="D5323" s="199"/>
      <c r="E5323" s="199"/>
      <c r="F5323" s="199"/>
    </row>
    <row r="5324" s="197" customFormat="true" ht="15.8" spans="1:6">
      <c r="A5324" s="199"/>
      <c r="B5324" s="216"/>
      <c r="C5324" s="199"/>
      <c r="D5324" s="199"/>
      <c r="E5324" s="199"/>
      <c r="F5324" s="199"/>
    </row>
    <row r="5325" s="197" customFormat="true" ht="15.8" spans="1:6">
      <c r="A5325" s="199"/>
      <c r="B5325" s="216"/>
      <c r="C5325" s="199"/>
      <c r="D5325" s="199"/>
      <c r="E5325" s="199"/>
      <c r="F5325" s="199"/>
    </row>
    <row r="5326" s="197" customFormat="true" ht="15.8" spans="1:6">
      <c r="A5326" s="199"/>
      <c r="B5326" s="216"/>
      <c r="C5326" s="199"/>
      <c r="D5326" s="199"/>
      <c r="E5326" s="199"/>
      <c r="F5326" s="199"/>
    </row>
    <row r="5327" s="197" customFormat="true" ht="15.8" spans="1:6">
      <c r="A5327" s="199"/>
      <c r="B5327" s="216"/>
      <c r="C5327" s="199"/>
      <c r="D5327" s="199"/>
      <c r="E5327" s="199"/>
      <c r="F5327" s="199"/>
    </row>
    <row r="5328" s="197" customFormat="true" ht="15.8" spans="1:6">
      <c r="A5328" s="199"/>
      <c r="B5328" s="216"/>
      <c r="C5328" s="199"/>
      <c r="D5328" s="199"/>
      <c r="E5328" s="199"/>
      <c r="F5328" s="199"/>
    </row>
    <row r="5329" s="197" customFormat="true" ht="15.8" spans="1:6">
      <c r="A5329" s="199"/>
      <c r="B5329" s="216"/>
      <c r="C5329" s="199"/>
      <c r="D5329" s="199"/>
      <c r="E5329" s="199"/>
      <c r="F5329" s="199"/>
    </row>
    <row r="5330" s="197" customFormat="true" ht="15.8" spans="1:6">
      <c r="A5330" s="199"/>
      <c r="B5330" s="216"/>
      <c r="C5330" s="199"/>
      <c r="D5330" s="199"/>
      <c r="E5330" s="199"/>
      <c r="F5330" s="199"/>
    </row>
    <row r="5331" s="197" customFormat="true" ht="15.8" spans="1:6">
      <c r="A5331" s="199"/>
      <c r="B5331" s="216"/>
      <c r="C5331" s="199"/>
      <c r="D5331" s="199"/>
      <c r="E5331" s="199"/>
      <c r="F5331" s="199"/>
    </row>
    <row r="5332" s="197" customFormat="true" ht="15.8" spans="1:6">
      <c r="A5332" s="199"/>
      <c r="B5332" s="216"/>
      <c r="C5332" s="199"/>
      <c r="D5332" s="199"/>
      <c r="E5332" s="199"/>
      <c r="F5332" s="199"/>
    </row>
    <row r="5333" s="197" customFormat="true" ht="15.8" spans="1:6">
      <c r="A5333" s="199"/>
      <c r="B5333" s="216"/>
      <c r="C5333" s="199"/>
      <c r="D5333" s="199"/>
      <c r="E5333" s="199"/>
      <c r="F5333" s="199"/>
    </row>
    <row r="5334" s="197" customFormat="true" ht="15.8" spans="1:6">
      <c r="A5334" s="199"/>
      <c r="B5334" s="216"/>
      <c r="C5334" s="199"/>
      <c r="D5334" s="199"/>
      <c r="E5334" s="199"/>
      <c r="F5334" s="199"/>
    </row>
    <row r="5335" s="197" customFormat="true" ht="15.8" spans="1:6">
      <c r="A5335" s="199"/>
      <c r="B5335" s="216"/>
      <c r="C5335" s="199"/>
      <c r="D5335" s="199"/>
      <c r="E5335" s="199"/>
      <c r="F5335" s="199"/>
    </row>
    <row r="5336" s="197" customFormat="true" ht="15.8" spans="1:6">
      <c r="A5336" s="199"/>
      <c r="B5336" s="216"/>
      <c r="C5336" s="199"/>
      <c r="D5336" s="199"/>
      <c r="E5336" s="199"/>
      <c r="F5336" s="199"/>
    </row>
    <row r="5337" s="197" customFormat="true" ht="15.8" spans="1:6">
      <c r="A5337" s="199"/>
      <c r="B5337" s="216"/>
      <c r="C5337" s="199"/>
      <c r="D5337" s="199"/>
      <c r="E5337" s="199"/>
      <c r="F5337" s="199"/>
    </row>
    <row r="5338" s="197" customFormat="true" ht="15.8" spans="1:6">
      <c r="A5338" s="199"/>
      <c r="B5338" s="216"/>
      <c r="C5338" s="199"/>
      <c r="D5338" s="199"/>
      <c r="E5338" s="199"/>
      <c r="F5338" s="199"/>
    </row>
    <row r="5339" s="197" customFormat="true" ht="15.8" spans="1:6">
      <c r="A5339" s="199"/>
      <c r="B5339" s="216"/>
      <c r="C5339" s="199"/>
      <c r="D5339" s="199"/>
      <c r="E5339" s="199"/>
      <c r="F5339" s="199"/>
    </row>
    <row r="5340" s="197" customFormat="true" ht="15.8" spans="1:6">
      <c r="A5340" s="199"/>
      <c r="B5340" s="216"/>
      <c r="C5340" s="199"/>
      <c r="D5340" s="199"/>
      <c r="E5340" s="199"/>
      <c r="F5340" s="199"/>
    </row>
    <row r="5341" s="197" customFormat="true" ht="15.8" spans="1:6">
      <c r="A5341" s="199"/>
      <c r="B5341" s="216"/>
      <c r="C5341" s="199"/>
      <c r="D5341" s="199"/>
      <c r="E5341" s="199"/>
      <c r="F5341" s="199"/>
    </row>
    <row r="5342" s="197" customFormat="true" ht="15.8" spans="1:6">
      <c r="A5342" s="199"/>
      <c r="B5342" s="216"/>
      <c r="C5342" s="199"/>
      <c r="D5342" s="199"/>
      <c r="E5342" s="199"/>
      <c r="F5342" s="199"/>
    </row>
    <row r="5343" s="197" customFormat="true" ht="15.8" spans="1:6">
      <c r="A5343" s="199"/>
      <c r="B5343" s="216"/>
      <c r="C5343" s="199"/>
      <c r="D5343" s="199"/>
      <c r="E5343" s="199"/>
      <c r="F5343" s="199"/>
    </row>
    <row r="5344" s="197" customFormat="true" ht="15.8" spans="1:6">
      <c r="A5344" s="199"/>
      <c r="B5344" s="216"/>
      <c r="C5344" s="199"/>
      <c r="D5344" s="199"/>
      <c r="E5344" s="199"/>
      <c r="F5344" s="199"/>
    </row>
    <row r="5345" s="197" customFormat="true" ht="15.8" spans="1:6">
      <c r="A5345" s="199"/>
      <c r="B5345" s="216"/>
      <c r="C5345" s="199"/>
      <c r="D5345" s="199"/>
      <c r="E5345" s="199"/>
      <c r="F5345" s="199"/>
    </row>
    <row r="5346" s="197" customFormat="true" ht="15.8" spans="1:6">
      <c r="A5346" s="199"/>
      <c r="B5346" s="216"/>
      <c r="C5346" s="199"/>
      <c r="D5346" s="199"/>
      <c r="E5346" s="199"/>
      <c r="F5346" s="199"/>
    </row>
    <row r="5347" s="197" customFormat="true" ht="15.8" spans="1:6">
      <c r="A5347" s="199"/>
      <c r="B5347" s="216"/>
      <c r="C5347" s="199"/>
      <c r="D5347" s="199"/>
      <c r="E5347" s="199"/>
      <c r="F5347" s="199"/>
    </row>
    <row r="5348" s="197" customFormat="true" ht="15.8" spans="1:6">
      <c r="A5348" s="199"/>
      <c r="B5348" s="216"/>
      <c r="C5348" s="199"/>
      <c r="D5348" s="199"/>
      <c r="E5348" s="199"/>
      <c r="F5348" s="199"/>
    </row>
    <row r="5349" s="197" customFormat="true" ht="15.8" spans="1:6">
      <c r="A5349" s="199"/>
      <c r="B5349" s="216"/>
      <c r="C5349" s="199"/>
      <c r="D5349" s="199"/>
      <c r="E5349" s="199"/>
      <c r="F5349" s="199"/>
    </row>
    <row r="5350" s="197" customFormat="true" ht="15.8" spans="1:6">
      <c r="A5350" s="199"/>
      <c r="B5350" s="216"/>
      <c r="C5350" s="199"/>
      <c r="D5350" s="199"/>
      <c r="E5350" s="199"/>
      <c r="F5350" s="199"/>
    </row>
    <row r="5351" s="197" customFormat="true" ht="15.8" spans="1:6">
      <c r="A5351" s="199"/>
      <c r="B5351" s="216"/>
      <c r="C5351" s="199"/>
      <c r="D5351" s="199"/>
      <c r="E5351" s="199"/>
      <c r="F5351" s="199"/>
    </row>
    <row r="5352" s="197" customFormat="true" ht="15.8" spans="1:6">
      <c r="A5352" s="199"/>
      <c r="B5352" s="216"/>
      <c r="C5352" s="199"/>
      <c r="D5352" s="199"/>
      <c r="E5352" s="199"/>
      <c r="F5352" s="199"/>
    </row>
    <row r="5353" s="197" customFormat="true" ht="15.8" spans="1:6">
      <c r="A5353" s="199"/>
      <c r="B5353" s="216"/>
      <c r="C5353" s="199"/>
      <c r="D5353" s="199"/>
      <c r="E5353" s="199"/>
      <c r="F5353" s="199"/>
    </row>
    <row r="5354" s="197" customFormat="true" ht="15.8" spans="1:6">
      <c r="A5354" s="199"/>
      <c r="B5354" s="216"/>
      <c r="C5354" s="199"/>
      <c r="D5354" s="199"/>
      <c r="E5354" s="199"/>
      <c r="F5354" s="199"/>
    </row>
    <row r="5355" s="197" customFormat="true" ht="15.8" spans="1:6">
      <c r="A5355" s="199"/>
      <c r="B5355" s="216"/>
      <c r="C5355" s="199"/>
      <c r="D5355" s="199"/>
      <c r="E5355" s="199"/>
      <c r="F5355" s="199"/>
    </row>
    <row r="5356" s="197" customFormat="true" ht="15.8" spans="1:6">
      <c r="A5356" s="199"/>
      <c r="B5356" s="216"/>
      <c r="C5356" s="199"/>
      <c r="D5356" s="199"/>
      <c r="E5356" s="199"/>
      <c r="F5356" s="199"/>
    </row>
    <row r="5357" s="197" customFormat="true" ht="15.8" spans="1:6">
      <c r="A5357" s="199"/>
      <c r="B5357" s="216"/>
      <c r="C5357" s="199"/>
      <c r="D5357" s="199"/>
      <c r="E5357" s="199"/>
      <c r="F5357" s="199"/>
    </row>
    <row r="5358" s="197" customFormat="true" ht="15.8" spans="1:6">
      <c r="A5358" s="199"/>
      <c r="B5358" s="216"/>
      <c r="C5358" s="199"/>
      <c r="D5358" s="199"/>
      <c r="E5358" s="199"/>
      <c r="F5358" s="199"/>
    </row>
    <row r="5359" s="197" customFormat="true" ht="15.8" spans="1:6">
      <c r="A5359" s="199"/>
      <c r="B5359" s="216"/>
      <c r="C5359" s="199"/>
      <c r="D5359" s="199"/>
      <c r="E5359" s="199"/>
      <c r="F5359" s="199"/>
    </row>
    <row r="5360" s="197" customFormat="true" ht="15.8" spans="1:6">
      <c r="A5360" s="199"/>
      <c r="B5360" s="216"/>
      <c r="C5360" s="199"/>
      <c r="D5360" s="199"/>
      <c r="E5360" s="199"/>
      <c r="F5360" s="199"/>
    </row>
    <row r="5361" s="197" customFormat="true" ht="15.8" spans="1:6">
      <c r="A5361" s="199"/>
      <c r="B5361" s="216"/>
      <c r="C5361" s="199"/>
      <c r="D5361" s="199"/>
      <c r="E5361" s="199"/>
      <c r="F5361" s="199"/>
    </row>
    <row r="5362" s="197" customFormat="true" ht="15.8" spans="1:6">
      <c r="A5362" s="199"/>
      <c r="B5362" s="216"/>
      <c r="C5362" s="199"/>
      <c r="D5362" s="199"/>
      <c r="E5362" s="199"/>
      <c r="F5362" s="199"/>
    </row>
    <row r="5363" s="197" customFormat="true" ht="15.8" spans="1:6">
      <c r="A5363" s="199"/>
      <c r="B5363" s="216"/>
      <c r="C5363" s="199"/>
      <c r="D5363" s="199"/>
      <c r="E5363" s="199"/>
      <c r="F5363" s="199"/>
    </row>
    <row r="5364" s="197" customFormat="true" ht="15.8" spans="1:6">
      <c r="A5364" s="199"/>
      <c r="B5364" s="216"/>
      <c r="C5364" s="199"/>
      <c r="D5364" s="199"/>
      <c r="E5364" s="199"/>
      <c r="F5364" s="199"/>
    </row>
    <row r="5365" s="197" customFormat="true" ht="15.8" spans="1:6">
      <c r="A5365" s="199"/>
      <c r="B5365" s="216"/>
      <c r="C5365" s="199"/>
      <c r="D5365" s="199"/>
      <c r="E5365" s="199"/>
      <c r="F5365" s="199"/>
    </row>
    <row r="5366" s="197" customFormat="true" ht="15.8" spans="1:6">
      <c r="A5366" s="199"/>
      <c r="B5366" s="216"/>
      <c r="C5366" s="199"/>
      <c r="D5366" s="199"/>
      <c r="E5366" s="199"/>
      <c r="F5366" s="199"/>
    </row>
    <row r="5367" s="197" customFormat="true" ht="15.8" spans="1:6">
      <c r="A5367" s="199"/>
      <c r="B5367" s="216"/>
      <c r="C5367" s="199"/>
      <c r="D5367" s="199"/>
      <c r="E5367" s="199"/>
      <c r="F5367" s="199"/>
    </row>
    <row r="5368" s="197" customFormat="true" ht="15.8" spans="1:6">
      <c r="A5368" s="199"/>
      <c r="B5368" s="216"/>
      <c r="C5368" s="199"/>
      <c r="D5368" s="199"/>
      <c r="E5368" s="199"/>
      <c r="F5368" s="199"/>
    </row>
    <row r="5369" s="197" customFormat="true" ht="15.8" spans="1:6">
      <c r="A5369" s="199"/>
      <c r="B5369" s="216"/>
      <c r="C5369" s="199"/>
      <c r="D5369" s="199"/>
      <c r="E5369" s="199"/>
      <c r="F5369" s="199"/>
    </row>
    <row r="5370" s="197" customFormat="true" ht="15.8" spans="1:6">
      <c r="A5370" s="199"/>
      <c r="B5370" s="216"/>
      <c r="C5370" s="199"/>
      <c r="D5370" s="199"/>
      <c r="E5370" s="199"/>
      <c r="F5370" s="199"/>
    </row>
    <row r="5371" s="197" customFormat="true" ht="15.8" spans="1:6">
      <c r="A5371" s="199"/>
      <c r="B5371" s="216"/>
      <c r="C5371" s="199"/>
      <c r="D5371" s="199"/>
      <c r="E5371" s="199"/>
      <c r="F5371" s="199"/>
    </row>
    <row r="5372" s="197" customFormat="true" ht="15.8" spans="1:6">
      <c r="A5372" s="199"/>
      <c r="B5372" s="216"/>
      <c r="C5372" s="199"/>
      <c r="D5372" s="199"/>
      <c r="E5372" s="199"/>
      <c r="F5372" s="199"/>
    </row>
    <row r="5373" s="197" customFormat="true" ht="15.8" spans="1:6">
      <c r="A5373" s="199"/>
      <c r="B5373" s="216"/>
      <c r="C5373" s="199"/>
      <c r="D5373" s="199"/>
      <c r="E5373" s="199"/>
      <c r="F5373" s="199"/>
    </row>
    <row r="5374" s="197" customFormat="true" ht="15.8" spans="1:6">
      <c r="A5374" s="199"/>
      <c r="B5374" s="216"/>
      <c r="C5374" s="199"/>
      <c r="D5374" s="199"/>
      <c r="E5374" s="199"/>
      <c r="F5374" s="199"/>
    </row>
    <row r="5375" s="197" customFormat="true" ht="15.8" spans="1:6">
      <c r="A5375" s="199"/>
      <c r="B5375" s="216"/>
      <c r="C5375" s="199"/>
      <c r="D5375" s="199"/>
      <c r="E5375" s="199"/>
      <c r="F5375" s="199"/>
    </row>
    <row r="5376" s="197" customFormat="true" ht="15.8" spans="1:6">
      <c r="A5376" s="199"/>
      <c r="B5376" s="216"/>
      <c r="C5376" s="199"/>
      <c r="D5376" s="199"/>
      <c r="E5376" s="199"/>
      <c r="F5376" s="199"/>
    </row>
    <row r="5377" s="197" customFormat="true" ht="15.8" spans="1:6">
      <c r="A5377" s="199"/>
      <c r="B5377" s="216"/>
      <c r="C5377" s="199"/>
      <c r="D5377" s="199"/>
      <c r="E5377" s="199"/>
      <c r="F5377" s="199"/>
    </row>
    <row r="5378" s="197" customFormat="true" ht="15.8" spans="1:6">
      <c r="A5378" s="199"/>
      <c r="B5378" s="216"/>
      <c r="C5378" s="199"/>
      <c r="D5378" s="199"/>
      <c r="E5378" s="199"/>
      <c r="F5378" s="199"/>
    </row>
    <row r="5379" s="197" customFormat="true" ht="15.8" spans="1:6">
      <c r="A5379" s="199"/>
      <c r="B5379" s="216"/>
      <c r="C5379" s="199"/>
      <c r="D5379" s="199"/>
      <c r="E5379" s="199"/>
      <c r="F5379" s="199"/>
    </row>
    <row r="5380" s="197" customFormat="true" ht="15.8" spans="1:6">
      <c r="A5380" s="199"/>
      <c r="B5380" s="216"/>
      <c r="C5380" s="199"/>
      <c r="D5380" s="199"/>
      <c r="E5380" s="199"/>
      <c r="F5380" s="199"/>
    </row>
    <row r="5381" s="197" customFormat="true" ht="15.8" spans="1:6">
      <c r="A5381" s="199"/>
      <c r="B5381" s="216"/>
      <c r="C5381" s="199"/>
      <c r="D5381" s="199"/>
      <c r="E5381" s="199"/>
      <c r="F5381" s="199"/>
    </row>
    <row r="5382" s="197" customFormat="true" ht="15.8" spans="1:6">
      <c r="A5382" s="199"/>
      <c r="B5382" s="216"/>
      <c r="C5382" s="199"/>
      <c r="D5382" s="199"/>
      <c r="E5382" s="199"/>
      <c r="F5382" s="199"/>
    </row>
    <row r="5383" s="197" customFormat="true" ht="15.8" spans="1:6">
      <c r="A5383" s="199"/>
      <c r="B5383" s="216"/>
      <c r="C5383" s="199"/>
      <c r="D5383" s="199"/>
      <c r="E5383" s="199"/>
      <c r="F5383" s="199"/>
    </row>
    <row r="5384" s="197" customFormat="true" ht="15.8" spans="1:6">
      <c r="A5384" s="199"/>
      <c r="B5384" s="216"/>
      <c r="C5384" s="199"/>
      <c r="D5384" s="199"/>
      <c r="E5384" s="199"/>
      <c r="F5384" s="199"/>
    </row>
    <row r="5385" s="197" customFormat="true" ht="15.8" spans="1:6">
      <c r="A5385" s="199"/>
      <c r="B5385" s="216"/>
      <c r="C5385" s="199"/>
      <c r="D5385" s="199"/>
      <c r="E5385" s="199"/>
      <c r="F5385" s="199"/>
    </row>
    <row r="5386" s="197" customFormat="true" ht="15.8" spans="1:6">
      <c r="A5386" s="199"/>
      <c r="B5386" s="216"/>
      <c r="C5386" s="199"/>
      <c r="D5386" s="199"/>
      <c r="E5386" s="199"/>
      <c r="F5386" s="199"/>
    </row>
    <row r="5387" s="197" customFormat="true" ht="15.8" spans="1:6">
      <c r="A5387" s="199"/>
      <c r="B5387" s="216"/>
      <c r="C5387" s="199"/>
      <c r="D5387" s="199"/>
      <c r="E5387" s="199"/>
      <c r="F5387" s="199"/>
    </row>
    <row r="5388" s="197" customFormat="true" ht="15.8" spans="1:6">
      <c r="A5388" s="199"/>
      <c r="B5388" s="216"/>
      <c r="C5388" s="199"/>
      <c r="D5388" s="199"/>
      <c r="E5388" s="199"/>
      <c r="F5388" s="199"/>
    </row>
    <row r="5389" s="197" customFormat="true" ht="15.8" spans="1:6">
      <c r="A5389" s="199"/>
      <c r="B5389" s="216"/>
      <c r="C5389" s="199"/>
      <c r="D5389" s="199"/>
      <c r="E5389" s="199"/>
      <c r="F5389" s="199"/>
    </row>
    <row r="5390" s="197" customFormat="true" ht="15.8" spans="1:6">
      <c r="A5390" s="199"/>
      <c r="B5390" s="216"/>
      <c r="C5390" s="199"/>
      <c r="D5390" s="199"/>
      <c r="E5390" s="199"/>
      <c r="F5390" s="199"/>
    </row>
    <row r="5391" s="197" customFormat="true" ht="15.8" spans="1:6">
      <c r="A5391" s="199"/>
      <c r="B5391" s="216"/>
      <c r="C5391" s="199"/>
      <c r="D5391" s="199"/>
      <c r="E5391" s="199"/>
      <c r="F5391" s="199"/>
    </row>
    <row r="5392" s="197" customFormat="true" ht="15.8" spans="1:6">
      <c r="A5392" s="199"/>
      <c r="B5392" s="216"/>
      <c r="C5392" s="199"/>
      <c r="D5392" s="199"/>
      <c r="E5392" s="199"/>
      <c r="F5392" s="199"/>
    </row>
    <row r="5393" s="197" customFormat="true" ht="15.8" spans="1:6">
      <c r="A5393" s="199"/>
      <c r="B5393" s="216"/>
      <c r="C5393" s="199"/>
      <c r="D5393" s="199"/>
      <c r="E5393" s="199"/>
      <c r="F5393" s="199"/>
    </row>
    <row r="5394" s="197" customFormat="true" ht="15.8" spans="1:6">
      <c r="A5394" s="199"/>
      <c r="B5394" s="216"/>
      <c r="C5394" s="199"/>
      <c r="D5394" s="199"/>
      <c r="E5394" s="199"/>
      <c r="F5394" s="199"/>
    </row>
    <row r="5395" s="197" customFormat="true" ht="15.8" spans="1:6">
      <c r="A5395" s="199"/>
      <c r="B5395" s="216"/>
      <c r="C5395" s="199"/>
      <c r="D5395" s="199"/>
      <c r="E5395" s="199"/>
      <c r="F5395" s="199"/>
    </row>
    <row r="5396" s="197" customFormat="true" ht="15.8" spans="1:6">
      <c r="A5396" s="199"/>
      <c r="B5396" s="216"/>
      <c r="C5396" s="199"/>
      <c r="D5396" s="199"/>
      <c r="E5396" s="199"/>
      <c r="F5396" s="199"/>
    </row>
    <row r="5397" s="197" customFormat="true" ht="15.8" spans="1:6">
      <c r="A5397" s="199"/>
      <c r="B5397" s="216"/>
      <c r="C5397" s="199"/>
      <c r="D5397" s="199"/>
      <c r="E5397" s="199"/>
      <c r="F5397" s="199"/>
    </row>
    <row r="5398" s="197" customFormat="true" ht="15.8" spans="1:6">
      <c r="A5398" s="199"/>
      <c r="B5398" s="216"/>
      <c r="C5398" s="199"/>
      <c r="D5398" s="199"/>
      <c r="E5398" s="199"/>
      <c r="F5398" s="199"/>
    </row>
    <row r="5399" s="197" customFormat="true" ht="15.8" spans="1:6">
      <c r="A5399" s="199"/>
      <c r="B5399" s="216"/>
      <c r="C5399" s="199"/>
      <c r="D5399" s="199"/>
      <c r="E5399" s="199"/>
      <c r="F5399" s="199"/>
    </row>
    <row r="5400" s="197" customFormat="true" ht="15.8" spans="1:6">
      <c r="A5400" s="199"/>
      <c r="B5400" s="216"/>
      <c r="C5400" s="199"/>
      <c r="D5400" s="199"/>
      <c r="E5400" s="199"/>
      <c r="F5400" s="199"/>
    </row>
    <row r="5401" s="197" customFormat="true" ht="15.8" spans="1:6">
      <c r="A5401" s="199"/>
      <c r="B5401" s="216"/>
      <c r="C5401" s="199"/>
      <c r="D5401" s="199"/>
      <c r="E5401" s="199"/>
      <c r="F5401" s="199"/>
    </row>
    <row r="5402" s="197" customFormat="true" ht="15.8" spans="1:6">
      <c r="A5402" s="199"/>
      <c r="B5402" s="216"/>
      <c r="C5402" s="199"/>
      <c r="D5402" s="199"/>
      <c r="E5402" s="199"/>
      <c r="F5402" s="199"/>
    </row>
    <row r="5403" s="197" customFormat="true" ht="15.8" spans="1:6">
      <c r="A5403" s="199"/>
      <c r="B5403" s="216"/>
      <c r="C5403" s="199"/>
      <c r="D5403" s="199"/>
      <c r="E5403" s="199"/>
      <c r="F5403" s="199"/>
    </row>
    <row r="5404" s="197" customFormat="true" ht="15.8" spans="1:6">
      <c r="A5404" s="199"/>
      <c r="B5404" s="216"/>
      <c r="C5404" s="199"/>
      <c r="D5404" s="199"/>
      <c r="E5404" s="199"/>
      <c r="F5404" s="199"/>
    </row>
    <row r="5405" s="197" customFormat="true" ht="15.8" spans="1:6">
      <c r="A5405" s="199"/>
      <c r="B5405" s="216"/>
      <c r="C5405" s="199"/>
      <c r="D5405" s="199"/>
      <c r="E5405" s="199"/>
      <c r="F5405" s="199"/>
    </row>
    <row r="5406" s="197" customFormat="true" ht="15.8" spans="1:6">
      <c r="A5406" s="199"/>
      <c r="B5406" s="216"/>
      <c r="C5406" s="199"/>
      <c r="D5406" s="199"/>
      <c r="E5406" s="199"/>
      <c r="F5406" s="199"/>
    </row>
    <row r="5407" s="197" customFormat="true" ht="15.8" spans="1:6">
      <c r="A5407" s="199"/>
      <c r="B5407" s="216"/>
      <c r="C5407" s="199"/>
      <c r="D5407" s="199"/>
      <c r="E5407" s="199"/>
      <c r="F5407" s="199"/>
    </row>
    <row r="5408" s="197" customFormat="true" ht="15.8" spans="1:6">
      <c r="A5408" s="199"/>
      <c r="B5408" s="216"/>
      <c r="C5408" s="199"/>
      <c r="D5408" s="199"/>
      <c r="E5408" s="199"/>
      <c r="F5408" s="199"/>
    </row>
    <row r="5409" s="197" customFormat="true" ht="15.8" spans="1:6">
      <c r="A5409" s="199"/>
      <c r="B5409" s="216"/>
      <c r="C5409" s="199"/>
      <c r="D5409" s="199"/>
      <c r="E5409" s="199"/>
      <c r="F5409" s="199"/>
    </row>
    <row r="5410" s="197" customFormat="true" ht="15.8" spans="1:6">
      <c r="A5410" s="199"/>
      <c r="B5410" s="216"/>
      <c r="C5410" s="199"/>
      <c r="D5410" s="199"/>
      <c r="E5410" s="199"/>
      <c r="F5410" s="199"/>
    </row>
    <row r="5411" s="197" customFormat="true" ht="15.8" spans="1:6">
      <c r="A5411" s="199"/>
      <c r="B5411" s="216"/>
      <c r="C5411" s="199"/>
      <c r="D5411" s="199"/>
      <c r="E5411" s="199"/>
      <c r="F5411" s="199"/>
    </row>
    <row r="5412" s="197" customFormat="true" ht="15.8" spans="1:6">
      <c r="A5412" s="199"/>
      <c r="B5412" s="216"/>
      <c r="C5412" s="199"/>
      <c r="D5412" s="199"/>
      <c r="E5412" s="199"/>
      <c r="F5412" s="199"/>
    </row>
    <row r="5413" s="197" customFormat="true" ht="15.8" spans="1:6">
      <c r="A5413" s="199"/>
      <c r="B5413" s="216"/>
      <c r="C5413" s="199"/>
      <c r="D5413" s="199"/>
      <c r="E5413" s="199"/>
      <c r="F5413" s="199"/>
    </row>
    <row r="5414" s="197" customFormat="true" ht="15.8" spans="1:6">
      <c r="A5414" s="199"/>
      <c r="B5414" s="216"/>
      <c r="C5414" s="199"/>
      <c r="D5414" s="199"/>
      <c r="E5414" s="199"/>
      <c r="F5414" s="199"/>
    </row>
    <row r="5415" s="197" customFormat="true" ht="15.8" spans="1:6">
      <c r="A5415" s="199"/>
      <c r="B5415" s="216"/>
      <c r="C5415" s="199"/>
      <c r="D5415" s="199"/>
      <c r="E5415" s="199"/>
      <c r="F5415" s="199"/>
    </row>
    <row r="5416" s="197" customFormat="true" ht="15.8" spans="1:6">
      <c r="A5416" s="199"/>
      <c r="B5416" s="216"/>
      <c r="C5416" s="199"/>
      <c r="D5416" s="199"/>
      <c r="E5416" s="199"/>
      <c r="F5416" s="199"/>
    </row>
    <row r="5417" s="197" customFormat="true" ht="15.8" spans="1:6">
      <c r="A5417" s="199"/>
      <c r="B5417" s="216"/>
      <c r="C5417" s="199"/>
      <c r="D5417" s="199"/>
      <c r="E5417" s="199"/>
      <c r="F5417" s="199"/>
    </row>
    <row r="5418" s="197" customFormat="true" ht="15.8" spans="1:6">
      <c r="A5418" s="199"/>
      <c r="B5418" s="216"/>
      <c r="C5418" s="199"/>
      <c r="D5418" s="199"/>
      <c r="E5418" s="199"/>
      <c r="F5418" s="199"/>
    </row>
    <row r="5419" s="197" customFormat="true" ht="15.8" spans="1:6">
      <c r="A5419" s="199"/>
      <c r="B5419" s="216"/>
      <c r="C5419" s="199"/>
      <c r="D5419" s="199"/>
      <c r="E5419" s="199"/>
      <c r="F5419" s="199"/>
    </row>
    <row r="5420" s="197" customFormat="true" ht="15.8" spans="1:6">
      <c r="A5420" s="199"/>
      <c r="B5420" s="216"/>
      <c r="C5420" s="199"/>
      <c r="D5420" s="199"/>
      <c r="E5420" s="199"/>
      <c r="F5420" s="199"/>
    </row>
    <row r="5421" s="197" customFormat="true" ht="15.8" spans="1:6">
      <c r="A5421" s="199"/>
      <c r="B5421" s="216"/>
      <c r="C5421" s="199"/>
      <c r="D5421" s="199"/>
      <c r="E5421" s="199"/>
      <c r="F5421" s="199"/>
    </row>
    <row r="5422" s="197" customFormat="true" ht="15.8" spans="1:6">
      <c r="A5422" s="199"/>
      <c r="B5422" s="216"/>
      <c r="C5422" s="199"/>
      <c r="D5422" s="199"/>
      <c r="E5422" s="199"/>
      <c r="F5422" s="199"/>
    </row>
    <row r="5423" s="197" customFormat="true" ht="15.8" spans="1:6">
      <c r="A5423" s="199"/>
      <c r="B5423" s="216"/>
      <c r="C5423" s="199"/>
      <c r="D5423" s="199"/>
      <c r="E5423" s="199"/>
      <c r="F5423" s="199"/>
    </row>
    <row r="5424" s="197" customFormat="true" ht="15.8" spans="1:6">
      <c r="A5424" s="199"/>
      <c r="B5424" s="216"/>
      <c r="C5424" s="199"/>
      <c r="D5424" s="199"/>
      <c r="E5424" s="199"/>
      <c r="F5424" s="199"/>
    </row>
    <row r="5425" s="197" customFormat="true" ht="15.8" spans="1:6">
      <c r="A5425" s="199"/>
      <c r="B5425" s="216"/>
      <c r="C5425" s="199"/>
      <c r="D5425" s="199"/>
      <c r="E5425" s="199"/>
      <c r="F5425" s="199"/>
    </row>
    <row r="5426" s="197" customFormat="true" ht="15.8" spans="1:6">
      <c r="A5426" s="199"/>
      <c r="B5426" s="216"/>
      <c r="C5426" s="199"/>
      <c r="D5426" s="199"/>
      <c r="E5426" s="199"/>
      <c r="F5426" s="199"/>
    </row>
    <row r="5427" s="197" customFormat="true" ht="15.8" spans="1:6">
      <c r="A5427" s="199"/>
      <c r="B5427" s="216"/>
      <c r="C5427" s="199"/>
      <c r="D5427" s="199"/>
      <c r="E5427" s="199"/>
      <c r="F5427" s="199"/>
    </row>
    <row r="5428" s="197" customFormat="true" ht="15.8" spans="1:6">
      <c r="A5428" s="199"/>
      <c r="B5428" s="216"/>
      <c r="C5428" s="199"/>
      <c r="D5428" s="199"/>
      <c r="E5428" s="199"/>
      <c r="F5428" s="199"/>
    </row>
    <row r="5429" s="197" customFormat="true" ht="15.8" spans="1:6">
      <c r="A5429" s="199"/>
      <c r="B5429" s="216"/>
      <c r="C5429" s="199"/>
      <c r="D5429" s="199"/>
      <c r="E5429" s="199"/>
      <c r="F5429" s="199"/>
    </row>
    <row r="5430" s="197" customFormat="true" ht="15.8" spans="1:6">
      <c r="A5430" s="199"/>
      <c r="B5430" s="216"/>
      <c r="C5430" s="199"/>
      <c r="D5430" s="199"/>
      <c r="E5430" s="199"/>
      <c r="F5430" s="199"/>
    </row>
    <row r="5431" s="197" customFormat="true" ht="15.8" spans="1:6">
      <c r="A5431" s="199"/>
      <c r="B5431" s="216"/>
      <c r="C5431" s="199"/>
      <c r="D5431" s="199"/>
      <c r="E5431" s="199"/>
      <c r="F5431" s="199"/>
    </row>
    <row r="5432" s="197" customFormat="true" ht="15.8" spans="1:6">
      <c r="A5432" s="199"/>
      <c r="B5432" s="216"/>
      <c r="C5432" s="199"/>
      <c r="D5432" s="199"/>
      <c r="E5432" s="199"/>
      <c r="F5432" s="199"/>
    </row>
    <row r="5433" s="197" customFormat="true" ht="15.8" spans="1:6">
      <c r="A5433" s="199"/>
      <c r="B5433" s="216"/>
      <c r="C5433" s="199"/>
      <c r="D5433" s="199"/>
      <c r="E5433" s="199"/>
      <c r="F5433" s="199"/>
    </row>
    <row r="5434" s="197" customFormat="true" ht="15.8" spans="1:6">
      <c r="A5434" s="199"/>
      <c r="B5434" s="216"/>
      <c r="C5434" s="199"/>
      <c r="D5434" s="199"/>
      <c r="E5434" s="199"/>
      <c r="F5434" s="199"/>
    </row>
    <row r="5435" s="197" customFormat="true" ht="15.8" spans="1:6">
      <c r="A5435" s="199"/>
      <c r="B5435" s="216"/>
      <c r="C5435" s="199"/>
      <c r="D5435" s="199"/>
      <c r="E5435" s="199"/>
      <c r="F5435" s="199"/>
    </row>
    <row r="5436" s="197" customFormat="true" ht="15.8" spans="1:6">
      <c r="A5436" s="199"/>
      <c r="B5436" s="216"/>
      <c r="C5436" s="199"/>
      <c r="D5436" s="199"/>
      <c r="E5436" s="199"/>
      <c r="F5436" s="199"/>
    </row>
    <row r="5437" s="197" customFormat="true" ht="15.8" spans="1:6">
      <c r="A5437" s="199"/>
      <c r="B5437" s="216"/>
      <c r="C5437" s="199"/>
      <c r="D5437" s="199"/>
      <c r="E5437" s="199"/>
      <c r="F5437" s="199"/>
    </row>
    <row r="5438" s="197" customFormat="true" ht="15.8" spans="1:6">
      <c r="A5438" s="199"/>
      <c r="B5438" s="216"/>
      <c r="C5438" s="199"/>
      <c r="D5438" s="199"/>
      <c r="E5438" s="199"/>
      <c r="F5438" s="199"/>
    </row>
    <row r="5439" s="197" customFormat="true" ht="15.8" spans="1:6">
      <c r="A5439" s="199"/>
      <c r="B5439" s="216"/>
      <c r="C5439" s="199"/>
      <c r="D5439" s="199"/>
      <c r="E5439" s="199"/>
      <c r="F5439" s="199"/>
    </row>
    <row r="5440" s="197" customFormat="true" ht="15.8" spans="1:6">
      <c r="A5440" s="199"/>
      <c r="B5440" s="216"/>
      <c r="C5440" s="199"/>
      <c r="D5440" s="199"/>
      <c r="E5440" s="199"/>
      <c r="F5440" s="199"/>
    </row>
    <row r="5441" s="197" customFormat="true" ht="15.8" spans="1:6">
      <c r="A5441" s="199"/>
      <c r="B5441" s="216"/>
      <c r="C5441" s="199"/>
      <c r="D5441" s="199"/>
      <c r="E5441" s="199"/>
      <c r="F5441" s="199"/>
    </row>
    <row r="5442" s="197" customFormat="true" ht="15.8" spans="1:6">
      <c r="A5442" s="199"/>
      <c r="B5442" s="216"/>
      <c r="C5442" s="199"/>
      <c r="D5442" s="199"/>
      <c r="E5442" s="199"/>
      <c r="F5442" s="199"/>
    </row>
    <row r="5443" s="197" customFormat="true" ht="15.8" spans="1:6">
      <c r="A5443" s="199"/>
      <c r="B5443" s="216"/>
      <c r="C5443" s="199"/>
      <c r="D5443" s="199"/>
      <c r="E5443" s="199"/>
      <c r="F5443" s="199"/>
    </row>
    <row r="5444" s="197" customFormat="true" ht="15.8" spans="1:6">
      <c r="A5444" s="199"/>
      <c r="B5444" s="216"/>
      <c r="C5444" s="199"/>
      <c r="D5444" s="199"/>
      <c r="E5444" s="199"/>
      <c r="F5444" s="199"/>
    </row>
    <row r="5445" s="197" customFormat="true" ht="15.8" spans="1:6">
      <c r="A5445" s="199"/>
      <c r="B5445" s="216"/>
      <c r="C5445" s="199"/>
      <c r="D5445" s="199"/>
      <c r="E5445" s="199"/>
      <c r="F5445" s="199"/>
    </row>
    <row r="5446" s="197" customFormat="true" ht="15.8" spans="1:6">
      <c r="A5446" s="199"/>
      <c r="B5446" s="216"/>
      <c r="C5446" s="199"/>
      <c r="D5446" s="199"/>
      <c r="E5446" s="199"/>
      <c r="F5446" s="199"/>
    </row>
    <row r="5447" s="197" customFormat="true" ht="15.8" spans="1:6">
      <c r="A5447" s="199"/>
      <c r="B5447" s="216"/>
      <c r="C5447" s="199"/>
      <c r="D5447" s="199"/>
      <c r="E5447" s="199"/>
      <c r="F5447" s="199"/>
    </row>
    <row r="5448" s="197" customFormat="true" ht="15.8" spans="1:6">
      <c r="A5448" s="199"/>
      <c r="B5448" s="216"/>
      <c r="C5448" s="199"/>
      <c r="D5448" s="199"/>
      <c r="E5448" s="199"/>
      <c r="F5448" s="199"/>
    </row>
    <row r="5449" s="197" customFormat="true" ht="15.8" spans="1:6">
      <c r="A5449" s="199"/>
      <c r="B5449" s="216"/>
      <c r="C5449" s="199"/>
      <c r="D5449" s="199"/>
      <c r="E5449" s="199"/>
      <c r="F5449" s="199"/>
    </row>
    <row r="5450" s="197" customFormat="true" ht="15.8" spans="1:6">
      <c r="A5450" s="199"/>
      <c r="B5450" s="216"/>
      <c r="C5450" s="199"/>
      <c r="D5450" s="199"/>
      <c r="E5450" s="199"/>
      <c r="F5450" s="199"/>
    </row>
    <row r="5451" s="197" customFormat="true" ht="15.8" spans="1:6">
      <c r="A5451" s="199"/>
      <c r="B5451" s="216"/>
      <c r="C5451" s="199"/>
      <c r="D5451" s="199"/>
      <c r="E5451" s="199"/>
      <c r="F5451" s="199"/>
    </row>
    <row r="5452" s="197" customFormat="true" ht="15.8" spans="1:6">
      <c r="A5452" s="199"/>
      <c r="B5452" s="216"/>
      <c r="C5452" s="199"/>
      <c r="D5452" s="199"/>
      <c r="E5452" s="199"/>
      <c r="F5452" s="199"/>
    </row>
    <row r="5453" s="197" customFormat="true" ht="15.8" spans="1:6">
      <c r="A5453" s="199"/>
      <c r="B5453" s="216"/>
      <c r="C5453" s="199"/>
      <c r="D5453" s="199"/>
      <c r="E5453" s="199"/>
      <c r="F5453" s="199"/>
    </row>
    <row r="5454" s="197" customFormat="true" ht="15.8" spans="1:6">
      <c r="A5454" s="199"/>
      <c r="B5454" s="216"/>
      <c r="C5454" s="199"/>
      <c r="D5454" s="199"/>
      <c r="E5454" s="199"/>
      <c r="F5454" s="199"/>
    </row>
    <row r="5455" s="197" customFormat="true" ht="15.8" spans="1:6">
      <c r="A5455" s="199"/>
      <c r="B5455" s="216"/>
      <c r="C5455" s="199"/>
      <c r="D5455" s="199"/>
      <c r="E5455" s="199"/>
      <c r="F5455" s="199"/>
    </row>
    <row r="5456" s="197" customFormat="true" ht="15.8" spans="1:6">
      <c r="A5456" s="199"/>
      <c r="B5456" s="216"/>
      <c r="C5456" s="199"/>
      <c r="D5456" s="199"/>
      <c r="E5456" s="199"/>
      <c r="F5456" s="199"/>
    </row>
    <row r="5457" s="197" customFormat="true" ht="15.8" spans="1:6">
      <c r="A5457" s="199"/>
      <c r="B5457" s="216"/>
      <c r="C5457" s="199"/>
      <c r="D5457" s="199"/>
      <c r="E5457" s="199"/>
      <c r="F5457" s="199"/>
    </row>
    <row r="5458" s="197" customFormat="true" ht="15.8" spans="1:6">
      <c r="A5458" s="199"/>
      <c r="B5458" s="216"/>
      <c r="C5458" s="199"/>
      <c r="D5458" s="199"/>
      <c r="E5458" s="199"/>
      <c r="F5458" s="199"/>
    </row>
    <row r="5459" s="197" customFormat="true" ht="15.8" spans="1:6">
      <c r="A5459" s="199"/>
      <c r="B5459" s="216"/>
      <c r="C5459" s="199"/>
      <c r="D5459" s="199"/>
      <c r="E5459" s="199"/>
      <c r="F5459" s="199"/>
    </row>
    <row r="5460" s="197" customFormat="true" ht="15.8" spans="1:6">
      <c r="A5460" s="199"/>
      <c r="B5460" s="216"/>
      <c r="C5460" s="199"/>
      <c r="D5460" s="199"/>
      <c r="E5460" s="199"/>
      <c r="F5460" s="199"/>
    </row>
    <row r="5461" s="197" customFormat="true" ht="15.8" spans="1:6">
      <c r="A5461" s="199"/>
      <c r="B5461" s="216"/>
      <c r="C5461" s="199"/>
      <c r="D5461" s="199"/>
      <c r="E5461" s="199"/>
      <c r="F5461" s="199"/>
    </row>
    <row r="5462" s="197" customFormat="true" ht="15.8" spans="1:6">
      <c r="A5462" s="199"/>
      <c r="B5462" s="216"/>
      <c r="C5462" s="199"/>
      <c r="D5462" s="199"/>
      <c r="E5462" s="199"/>
      <c r="F5462" s="199"/>
    </row>
    <row r="5463" s="197" customFormat="true" ht="15.8" spans="1:6">
      <c r="A5463" s="199"/>
      <c r="B5463" s="216"/>
      <c r="C5463" s="199"/>
      <c r="D5463" s="199"/>
      <c r="E5463" s="199"/>
      <c r="F5463" s="199"/>
    </row>
    <row r="5464" s="197" customFormat="true" ht="15.8" spans="1:6">
      <c r="A5464" s="199"/>
      <c r="B5464" s="216"/>
      <c r="C5464" s="199"/>
      <c r="D5464" s="199"/>
      <c r="E5464" s="199"/>
      <c r="F5464" s="199"/>
    </row>
    <row r="5465" s="197" customFormat="true" ht="15.8" spans="1:6">
      <c r="A5465" s="199"/>
      <c r="B5465" s="216"/>
      <c r="C5465" s="199"/>
      <c r="D5465" s="199"/>
      <c r="E5465" s="199"/>
      <c r="F5465" s="199"/>
    </row>
    <row r="5466" s="197" customFormat="true" ht="15.8" spans="1:6">
      <c r="A5466" s="199"/>
      <c r="B5466" s="216"/>
      <c r="C5466" s="199"/>
      <c r="D5466" s="199"/>
      <c r="E5466" s="199"/>
      <c r="F5466" s="199"/>
    </row>
    <row r="5467" s="197" customFormat="true" ht="15.8" spans="1:6">
      <c r="A5467" s="199"/>
      <c r="B5467" s="216"/>
      <c r="C5467" s="199"/>
      <c r="D5467" s="199"/>
      <c r="E5467" s="199"/>
      <c r="F5467" s="199"/>
    </row>
    <row r="5468" s="197" customFormat="true" ht="15.8" spans="1:6">
      <c r="A5468" s="199"/>
      <c r="B5468" s="216"/>
      <c r="C5468" s="199"/>
      <c r="D5468" s="199"/>
      <c r="E5468" s="199"/>
      <c r="F5468" s="199"/>
    </row>
    <row r="5469" s="197" customFormat="true" ht="15.8" spans="1:6">
      <c r="A5469" s="199"/>
      <c r="B5469" s="216"/>
      <c r="C5469" s="199"/>
      <c r="D5469" s="199"/>
      <c r="E5469" s="199"/>
      <c r="F5469" s="199"/>
    </row>
    <row r="5470" s="197" customFormat="true" ht="15.8" spans="1:6">
      <c r="A5470" s="199"/>
      <c r="B5470" s="216"/>
      <c r="C5470" s="199"/>
      <c r="D5470" s="199"/>
      <c r="E5470" s="199"/>
      <c r="F5470" s="199"/>
    </row>
    <row r="5471" s="197" customFormat="true" ht="15.8" spans="1:6">
      <c r="A5471" s="199"/>
      <c r="B5471" s="216"/>
      <c r="C5471" s="199"/>
      <c r="D5471" s="199"/>
      <c r="E5471" s="199"/>
      <c r="F5471" s="199"/>
    </row>
    <row r="5472" s="197" customFormat="true" ht="15.8" spans="1:6">
      <c r="A5472" s="199"/>
      <c r="B5472" s="216"/>
      <c r="C5472" s="199"/>
      <c r="D5472" s="199"/>
      <c r="E5472" s="199"/>
      <c r="F5472" s="199"/>
    </row>
    <row r="5473" s="197" customFormat="true" ht="15.8" spans="1:6">
      <c r="A5473" s="199"/>
      <c r="B5473" s="216"/>
      <c r="C5473" s="199"/>
      <c r="D5473" s="199"/>
      <c r="E5473" s="199"/>
      <c r="F5473" s="199"/>
    </row>
    <row r="5474" s="197" customFormat="true" ht="15.8" spans="1:6">
      <c r="A5474" s="199"/>
      <c r="B5474" s="216"/>
      <c r="C5474" s="199"/>
      <c r="D5474" s="199"/>
      <c r="E5474" s="199"/>
      <c r="F5474" s="199"/>
    </row>
    <row r="5475" s="197" customFormat="true" ht="15.8" spans="1:6">
      <c r="A5475" s="199"/>
      <c r="B5475" s="216"/>
      <c r="C5475" s="199"/>
      <c r="D5475" s="199"/>
      <c r="E5475" s="199"/>
      <c r="F5475" s="199"/>
    </row>
    <row r="5476" s="197" customFormat="true" ht="15.8" spans="1:6">
      <c r="A5476" s="199"/>
      <c r="B5476" s="216"/>
      <c r="C5476" s="199"/>
      <c r="D5476" s="199"/>
      <c r="E5476" s="199"/>
      <c r="F5476" s="199"/>
    </row>
    <row r="5477" s="197" customFormat="true" ht="15.8" spans="1:6">
      <c r="A5477" s="199"/>
      <c r="B5477" s="216"/>
      <c r="C5477" s="199"/>
      <c r="D5477" s="199"/>
      <c r="E5477" s="199"/>
      <c r="F5477" s="199"/>
    </row>
    <row r="5478" s="197" customFormat="true" ht="15.8" spans="1:6">
      <c r="A5478" s="199"/>
      <c r="B5478" s="216"/>
      <c r="C5478" s="199"/>
      <c r="D5478" s="199"/>
      <c r="E5478" s="199"/>
      <c r="F5478" s="199"/>
    </row>
    <row r="5479" s="197" customFormat="true" ht="15.8" spans="1:6">
      <c r="A5479" s="199"/>
      <c r="B5479" s="216"/>
      <c r="C5479" s="199"/>
      <c r="D5479" s="199"/>
      <c r="E5479" s="199"/>
      <c r="F5479" s="199"/>
    </row>
    <row r="5480" s="197" customFormat="true" ht="15.8" spans="1:6">
      <c r="A5480" s="199"/>
      <c r="B5480" s="216"/>
      <c r="C5480" s="199"/>
      <c r="D5480" s="199"/>
      <c r="E5480" s="199"/>
      <c r="F5480" s="199"/>
    </row>
    <row r="5481" s="197" customFormat="true" ht="15.8" spans="1:6">
      <c r="A5481" s="199"/>
      <c r="B5481" s="216"/>
      <c r="C5481" s="199"/>
      <c r="D5481" s="199"/>
      <c r="E5481" s="199"/>
      <c r="F5481" s="199"/>
    </row>
    <row r="5482" s="197" customFormat="true" ht="15.8" spans="1:6">
      <c r="A5482" s="199"/>
      <c r="B5482" s="216"/>
      <c r="C5482" s="199"/>
      <c r="D5482" s="199"/>
      <c r="E5482" s="199"/>
      <c r="F5482" s="199"/>
    </row>
    <row r="5483" s="197" customFormat="true" ht="15.8" spans="1:6">
      <c r="A5483" s="199"/>
      <c r="B5483" s="216"/>
      <c r="C5483" s="199"/>
      <c r="D5483" s="199"/>
      <c r="E5483" s="199"/>
      <c r="F5483" s="199"/>
    </row>
    <row r="5484" s="197" customFormat="true" ht="15.8" spans="1:6">
      <c r="A5484" s="199"/>
      <c r="B5484" s="216"/>
      <c r="C5484" s="199"/>
      <c r="D5484" s="199"/>
      <c r="E5484" s="199"/>
      <c r="F5484" s="199"/>
    </row>
    <row r="5485" s="197" customFormat="true" ht="15.8" spans="1:6">
      <c r="A5485" s="199"/>
      <c r="B5485" s="216"/>
      <c r="C5485" s="199"/>
      <c r="D5485" s="199"/>
      <c r="E5485" s="199"/>
      <c r="F5485" s="199"/>
    </row>
    <row r="5486" s="197" customFormat="true" ht="15.8" spans="1:6">
      <c r="A5486" s="199"/>
      <c r="B5486" s="216"/>
      <c r="C5486" s="199"/>
      <c r="D5486" s="199"/>
      <c r="E5486" s="199"/>
      <c r="F5486" s="199"/>
    </row>
    <row r="5487" s="197" customFormat="true" ht="15.8" spans="1:6">
      <c r="A5487" s="199"/>
      <c r="B5487" s="216"/>
      <c r="C5487" s="199"/>
      <c r="D5487" s="199"/>
      <c r="E5487" s="199"/>
      <c r="F5487" s="199"/>
    </row>
    <row r="5488" s="197" customFormat="true" ht="15.8" spans="1:6">
      <c r="A5488" s="199"/>
      <c r="B5488" s="216"/>
      <c r="C5488" s="199"/>
      <c r="D5488" s="199"/>
      <c r="E5488" s="199"/>
      <c r="F5488" s="199"/>
    </row>
    <row r="5489" s="197" customFormat="true" ht="15.8" spans="1:6">
      <c r="A5489" s="199"/>
      <c r="B5489" s="216"/>
      <c r="C5489" s="199"/>
      <c r="D5489" s="199"/>
      <c r="E5489" s="199"/>
      <c r="F5489" s="199"/>
    </row>
    <row r="5490" s="197" customFormat="true" ht="15.8" spans="1:6">
      <c r="A5490" s="199"/>
      <c r="B5490" s="216"/>
      <c r="C5490" s="199"/>
      <c r="D5490" s="199"/>
      <c r="E5490" s="199"/>
      <c r="F5490" s="199"/>
    </row>
    <row r="5491" s="197" customFormat="true" ht="15.8" spans="1:6">
      <c r="A5491" s="199"/>
      <c r="B5491" s="216"/>
      <c r="C5491" s="199"/>
      <c r="D5491" s="199"/>
      <c r="E5491" s="199"/>
      <c r="F5491" s="199"/>
    </row>
    <row r="5492" s="197" customFormat="true" ht="15.8" spans="1:6">
      <c r="A5492" s="199"/>
      <c r="B5492" s="216"/>
      <c r="C5492" s="199"/>
      <c r="D5492" s="199"/>
      <c r="E5492" s="199"/>
      <c r="F5492" s="199"/>
    </row>
    <row r="5493" s="197" customFormat="true" ht="15.8" spans="1:6">
      <c r="A5493" s="199"/>
      <c r="B5493" s="216"/>
      <c r="C5493" s="199"/>
      <c r="D5493" s="199"/>
      <c r="E5493" s="199"/>
      <c r="F5493" s="199"/>
    </row>
    <row r="5494" s="197" customFormat="true" ht="15.8" spans="1:6">
      <c r="A5494" s="199"/>
      <c r="B5494" s="216"/>
      <c r="C5494" s="199"/>
      <c r="D5494" s="199"/>
      <c r="E5494" s="199"/>
      <c r="F5494" s="199"/>
    </row>
    <row r="5495" s="197" customFormat="true" ht="15.8" spans="1:6">
      <c r="A5495" s="199"/>
      <c r="B5495" s="216"/>
      <c r="C5495" s="199"/>
      <c r="D5495" s="199"/>
      <c r="E5495" s="199"/>
      <c r="F5495" s="199"/>
    </row>
    <row r="5496" s="197" customFormat="true" ht="15.8" spans="1:6">
      <c r="A5496" s="199"/>
      <c r="B5496" s="216"/>
      <c r="C5496" s="199"/>
      <c r="D5496" s="199"/>
      <c r="E5496" s="199"/>
      <c r="F5496" s="199"/>
    </row>
    <row r="5497" s="197" customFormat="true" ht="15.8" spans="1:6">
      <c r="A5497" s="199"/>
      <c r="B5497" s="216"/>
      <c r="C5497" s="199"/>
      <c r="D5497" s="199"/>
      <c r="E5497" s="199"/>
      <c r="F5497" s="199"/>
    </row>
    <row r="5498" s="197" customFormat="true" ht="15.8" spans="1:6">
      <c r="A5498" s="199"/>
      <c r="B5498" s="216"/>
      <c r="C5498" s="199"/>
      <c r="D5498" s="199"/>
      <c r="E5498" s="199"/>
      <c r="F5498" s="199"/>
    </row>
    <row r="5499" s="197" customFormat="true" ht="15.8" spans="1:6">
      <c r="A5499" s="199"/>
      <c r="B5499" s="216"/>
      <c r="C5499" s="199"/>
      <c r="D5499" s="199"/>
      <c r="E5499" s="199"/>
      <c r="F5499" s="199"/>
    </row>
    <row r="5500" s="197" customFormat="true" ht="15.8" spans="1:6">
      <c r="A5500" s="199"/>
      <c r="B5500" s="216"/>
      <c r="C5500" s="199"/>
      <c r="D5500" s="199"/>
      <c r="E5500" s="199"/>
      <c r="F5500" s="199"/>
    </row>
    <row r="5501" s="197" customFormat="true" ht="15.8" spans="1:6">
      <c r="A5501" s="199"/>
      <c r="B5501" s="216"/>
      <c r="C5501" s="199"/>
      <c r="D5501" s="199"/>
      <c r="E5501" s="199"/>
      <c r="F5501" s="199"/>
    </row>
    <row r="5502" s="197" customFormat="true" ht="15.8" spans="1:6">
      <c r="A5502" s="199"/>
      <c r="B5502" s="216"/>
      <c r="C5502" s="199"/>
      <c r="D5502" s="199"/>
      <c r="E5502" s="199"/>
      <c r="F5502" s="199"/>
    </row>
    <row r="5503" s="197" customFormat="true" ht="15.8" spans="1:6">
      <c r="A5503" s="199"/>
      <c r="B5503" s="216"/>
      <c r="C5503" s="199"/>
      <c r="D5503" s="199"/>
      <c r="E5503" s="199"/>
      <c r="F5503" s="199"/>
    </row>
    <row r="5504" s="197" customFormat="true" ht="15.8" spans="1:6">
      <c r="A5504" s="199"/>
      <c r="B5504" s="216"/>
      <c r="C5504" s="199"/>
      <c r="D5504" s="199"/>
      <c r="E5504" s="199"/>
      <c r="F5504" s="199"/>
    </row>
    <row r="5505" s="197" customFormat="true" ht="15.8" spans="1:6">
      <c r="A5505" s="199"/>
      <c r="B5505" s="216"/>
      <c r="C5505" s="199"/>
      <c r="D5505" s="199"/>
      <c r="E5505" s="199"/>
      <c r="F5505" s="199"/>
    </row>
    <row r="5506" s="197" customFormat="true" ht="15.8" spans="1:6">
      <c r="A5506" s="199"/>
      <c r="B5506" s="216"/>
      <c r="C5506" s="199"/>
      <c r="D5506" s="199"/>
      <c r="E5506" s="199"/>
      <c r="F5506" s="199"/>
    </row>
    <row r="5507" s="197" customFormat="true" ht="15.8" spans="1:6">
      <c r="A5507" s="199"/>
      <c r="B5507" s="216"/>
      <c r="C5507" s="199"/>
      <c r="D5507" s="199"/>
      <c r="E5507" s="199"/>
      <c r="F5507" s="199"/>
    </row>
    <row r="5508" s="197" customFormat="true" ht="15.8" spans="1:6">
      <c r="A5508" s="199"/>
      <c r="B5508" s="216"/>
      <c r="C5508" s="199"/>
      <c r="D5508" s="199"/>
      <c r="E5508" s="199"/>
      <c r="F5508" s="199"/>
    </row>
    <row r="5509" s="197" customFormat="true" ht="15.8" spans="1:6">
      <c r="A5509" s="199"/>
      <c r="B5509" s="216"/>
      <c r="C5509" s="199"/>
      <c r="D5509" s="199"/>
      <c r="E5509" s="199"/>
      <c r="F5509" s="199"/>
    </row>
    <row r="5510" s="197" customFormat="true" ht="15.8" spans="1:6">
      <c r="A5510" s="199"/>
      <c r="B5510" s="216"/>
      <c r="C5510" s="199"/>
      <c r="D5510" s="199"/>
      <c r="E5510" s="199"/>
      <c r="F5510" s="199"/>
    </row>
    <row r="5511" s="197" customFormat="true" ht="15.8" spans="1:6">
      <c r="A5511" s="199"/>
      <c r="B5511" s="216"/>
      <c r="C5511" s="199"/>
      <c r="D5511" s="199"/>
      <c r="E5511" s="199"/>
      <c r="F5511" s="199"/>
    </row>
    <row r="5512" s="197" customFormat="true" ht="15.8" spans="1:6">
      <c r="A5512" s="199"/>
      <c r="B5512" s="216"/>
      <c r="C5512" s="199"/>
      <c r="D5512" s="199"/>
      <c r="E5512" s="199"/>
      <c r="F5512" s="199"/>
    </row>
    <row r="5513" s="197" customFormat="true" ht="15.8" spans="1:6">
      <c r="A5513" s="199"/>
      <c r="B5513" s="216"/>
      <c r="C5513" s="199"/>
      <c r="D5513" s="199"/>
      <c r="E5513" s="199"/>
      <c r="F5513" s="199"/>
    </row>
    <row r="5514" s="197" customFormat="true" ht="15.8" spans="1:6">
      <c r="A5514" s="199"/>
      <c r="B5514" s="216"/>
      <c r="C5514" s="199"/>
      <c r="D5514" s="199"/>
      <c r="E5514" s="199"/>
      <c r="F5514" s="199"/>
    </row>
    <row r="5515" s="197" customFormat="true" ht="15.8" spans="1:6">
      <c r="A5515" s="199"/>
      <c r="B5515" s="216"/>
      <c r="C5515" s="199"/>
      <c r="D5515" s="199"/>
      <c r="E5515" s="199"/>
      <c r="F5515" s="199"/>
    </row>
    <row r="5516" s="197" customFormat="true" ht="15.8" spans="1:6">
      <c r="A5516" s="199"/>
      <c r="B5516" s="216"/>
      <c r="C5516" s="199"/>
      <c r="D5516" s="199"/>
      <c r="E5516" s="199"/>
      <c r="F5516" s="199"/>
    </row>
    <row r="5517" s="197" customFormat="true" ht="15.8" spans="1:6">
      <c r="A5517" s="199"/>
      <c r="B5517" s="216"/>
      <c r="C5517" s="199"/>
      <c r="D5517" s="199"/>
      <c r="E5517" s="199"/>
      <c r="F5517" s="199"/>
    </row>
    <row r="5518" s="197" customFormat="true" ht="15.8" spans="1:6">
      <c r="A5518" s="199"/>
      <c r="B5518" s="216"/>
      <c r="C5518" s="199"/>
      <c r="D5518" s="199"/>
      <c r="E5518" s="199"/>
      <c r="F5518" s="199"/>
    </row>
    <row r="5519" s="197" customFormat="true" ht="15.8" spans="1:6">
      <c r="A5519" s="199"/>
      <c r="B5519" s="216"/>
      <c r="C5519" s="199"/>
      <c r="D5519" s="199"/>
      <c r="E5519" s="199"/>
      <c r="F5519" s="199"/>
    </row>
    <row r="5520" s="197" customFormat="true" ht="15.8" spans="1:6">
      <c r="A5520" s="199"/>
      <c r="B5520" s="216"/>
      <c r="C5520" s="199"/>
      <c r="D5520" s="199"/>
      <c r="E5520" s="199"/>
      <c r="F5520" s="199"/>
    </row>
    <row r="5521" s="197" customFormat="true" ht="15.8" spans="1:6">
      <c r="A5521" s="199"/>
      <c r="B5521" s="216"/>
      <c r="C5521" s="199"/>
      <c r="D5521" s="199"/>
      <c r="E5521" s="199"/>
      <c r="F5521" s="199"/>
    </row>
    <row r="5522" s="197" customFormat="true" ht="15.8" spans="1:6">
      <c r="A5522" s="199"/>
      <c r="B5522" s="216"/>
      <c r="C5522" s="199"/>
      <c r="D5522" s="199"/>
      <c r="E5522" s="199"/>
      <c r="F5522" s="199"/>
    </row>
    <row r="5523" s="197" customFormat="true" ht="15.8" spans="1:6">
      <c r="A5523" s="199"/>
      <c r="B5523" s="216"/>
      <c r="C5523" s="199"/>
      <c r="D5523" s="199"/>
      <c r="E5523" s="199"/>
      <c r="F5523" s="199"/>
    </row>
    <row r="5524" s="197" customFormat="true" ht="15.8" spans="1:6">
      <c r="A5524" s="199"/>
      <c r="B5524" s="216"/>
      <c r="C5524" s="199"/>
      <c r="D5524" s="199"/>
      <c r="E5524" s="199"/>
      <c r="F5524" s="199"/>
    </row>
    <row r="5525" s="197" customFormat="true" ht="15.8" spans="1:6">
      <c r="A5525" s="199"/>
      <c r="B5525" s="216"/>
      <c r="C5525" s="199"/>
      <c r="D5525" s="199"/>
      <c r="E5525" s="199"/>
      <c r="F5525" s="199"/>
    </row>
    <row r="5526" s="197" customFormat="true" ht="15.8" spans="1:6">
      <c r="A5526" s="199"/>
      <c r="B5526" s="216"/>
      <c r="C5526" s="199"/>
      <c r="D5526" s="199"/>
      <c r="E5526" s="199"/>
      <c r="F5526" s="199"/>
    </row>
    <row r="5527" s="197" customFormat="true" ht="15.8" spans="1:6">
      <c r="A5527" s="199"/>
      <c r="B5527" s="216"/>
      <c r="C5527" s="199"/>
      <c r="D5527" s="199"/>
      <c r="E5527" s="199"/>
      <c r="F5527" s="199"/>
    </row>
    <row r="5528" s="197" customFormat="true" ht="15.8" spans="1:6">
      <c r="A5528" s="199"/>
      <c r="B5528" s="216"/>
      <c r="C5528" s="199"/>
      <c r="D5528" s="199"/>
      <c r="E5528" s="199"/>
      <c r="F5528" s="199"/>
    </row>
    <row r="5529" s="197" customFormat="true" ht="15.8" spans="1:6">
      <c r="A5529" s="199"/>
      <c r="B5529" s="216"/>
      <c r="C5529" s="199"/>
      <c r="D5529" s="199"/>
      <c r="E5529" s="199"/>
      <c r="F5529" s="199"/>
    </row>
    <row r="5530" s="197" customFormat="true" ht="15.8" spans="1:6">
      <c r="A5530" s="199"/>
      <c r="B5530" s="216"/>
      <c r="C5530" s="199"/>
      <c r="D5530" s="199"/>
      <c r="E5530" s="199"/>
      <c r="F5530" s="199"/>
    </row>
    <row r="5531" s="197" customFormat="true" ht="15.8" spans="1:6">
      <c r="A5531" s="199"/>
      <c r="B5531" s="216"/>
      <c r="C5531" s="199"/>
      <c r="D5531" s="199"/>
      <c r="E5531" s="199"/>
      <c r="F5531" s="199"/>
    </row>
    <row r="5532" s="197" customFormat="true" ht="15.8" spans="1:6">
      <c r="A5532" s="199"/>
      <c r="B5532" s="216"/>
      <c r="C5532" s="199"/>
      <c r="D5532" s="199"/>
      <c r="E5532" s="199"/>
      <c r="F5532" s="199"/>
    </row>
    <row r="5533" s="197" customFormat="true" ht="15.8" spans="1:6">
      <c r="A5533" s="199"/>
      <c r="B5533" s="216"/>
      <c r="C5533" s="199"/>
      <c r="D5533" s="199"/>
      <c r="E5533" s="199"/>
      <c r="F5533" s="199"/>
    </row>
    <row r="5534" s="197" customFormat="true" ht="15.8" spans="1:6">
      <c r="A5534" s="199"/>
      <c r="B5534" s="216"/>
      <c r="C5534" s="199"/>
      <c r="D5534" s="199"/>
      <c r="E5534" s="199"/>
      <c r="F5534" s="199"/>
    </row>
    <row r="5535" s="197" customFormat="true" ht="15.8" spans="1:6">
      <c r="A5535" s="199"/>
      <c r="B5535" s="216"/>
      <c r="C5535" s="199"/>
      <c r="D5535" s="199"/>
      <c r="E5535" s="199"/>
      <c r="F5535" s="199"/>
    </row>
    <row r="5536" s="197" customFormat="true" ht="15.8" spans="1:6">
      <c r="A5536" s="199"/>
      <c r="B5536" s="216"/>
      <c r="C5536" s="199"/>
      <c r="D5536" s="199"/>
      <c r="E5536" s="199"/>
      <c r="F5536" s="199"/>
    </row>
    <row r="5537" s="197" customFormat="true" ht="15.8" spans="1:6">
      <c r="A5537" s="199"/>
      <c r="B5537" s="216"/>
      <c r="C5537" s="199"/>
      <c r="D5537" s="199"/>
      <c r="E5537" s="199"/>
      <c r="F5537" s="199"/>
    </row>
    <row r="5538" s="197" customFormat="true" ht="15.8" spans="1:6">
      <c r="A5538" s="199"/>
      <c r="B5538" s="216"/>
      <c r="C5538" s="199"/>
      <c r="D5538" s="199"/>
      <c r="E5538" s="199"/>
      <c r="F5538" s="199"/>
    </row>
    <row r="5539" s="197" customFormat="true" ht="15.8" spans="1:6">
      <c r="A5539" s="199"/>
      <c r="B5539" s="216"/>
      <c r="C5539" s="199"/>
      <c r="D5539" s="199"/>
      <c r="E5539" s="199"/>
      <c r="F5539" s="199"/>
    </row>
    <row r="5540" s="197" customFormat="true" ht="15.8" spans="1:6">
      <c r="A5540" s="199"/>
      <c r="B5540" s="216"/>
      <c r="C5540" s="199"/>
      <c r="D5540" s="199"/>
      <c r="E5540" s="199"/>
      <c r="F5540" s="199"/>
    </row>
    <row r="5541" s="197" customFormat="true" ht="15.8" spans="1:6">
      <c r="A5541" s="199"/>
      <c r="B5541" s="216"/>
      <c r="C5541" s="199"/>
      <c r="D5541" s="199"/>
      <c r="E5541" s="199"/>
      <c r="F5541" s="199"/>
    </row>
    <row r="5542" s="197" customFormat="true" ht="15.8" spans="1:6">
      <c r="A5542" s="199"/>
      <c r="B5542" s="216"/>
      <c r="C5542" s="199"/>
      <c r="D5542" s="199"/>
      <c r="E5542" s="199"/>
      <c r="F5542" s="199"/>
    </row>
    <row r="5543" s="197" customFormat="true" ht="15.8" spans="1:6">
      <c r="A5543" s="199"/>
      <c r="B5543" s="216"/>
      <c r="C5543" s="199"/>
      <c r="D5543" s="199"/>
      <c r="E5543" s="199"/>
      <c r="F5543" s="199"/>
    </row>
    <row r="5544" s="197" customFormat="true" ht="15.8" spans="1:6">
      <c r="A5544" s="199"/>
      <c r="B5544" s="216"/>
      <c r="C5544" s="199"/>
      <c r="D5544" s="199"/>
      <c r="E5544" s="199"/>
      <c r="F5544" s="199"/>
    </row>
    <row r="5545" s="197" customFormat="true" ht="15.8" spans="1:6">
      <c r="A5545" s="199"/>
      <c r="B5545" s="216"/>
      <c r="C5545" s="199"/>
      <c r="D5545" s="199"/>
      <c r="E5545" s="199"/>
      <c r="F5545" s="199"/>
    </row>
    <row r="5546" s="197" customFormat="true" ht="15.8" spans="1:6">
      <c r="A5546" s="199"/>
      <c r="B5546" s="216"/>
      <c r="C5546" s="199"/>
      <c r="D5546" s="199"/>
      <c r="E5546" s="199"/>
      <c r="F5546" s="199"/>
    </row>
    <row r="5547" s="197" customFormat="true" ht="15.8" spans="1:6">
      <c r="A5547" s="199"/>
      <c r="B5547" s="216"/>
      <c r="C5547" s="199"/>
      <c r="D5547" s="199"/>
      <c r="E5547" s="199"/>
      <c r="F5547" s="199"/>
    </row>
    <row r="5548" s="197" customFormat="true" ht="15.8" spans="1:6">
      <c r="A5548" s="199"/>
      <c r="B5548" s="216"/>
      <c r="C5548" s="199"/>
      <c r="D5548" s="199"/>
      <c r="E5548" s="199"/>
      <c r="F5548" s="199"/>
    </row>
    <row r="5549" s="197" customFormat="true" ht="15.8" spans="1:6">
      <c r="A5549" s="199"/>
      <c r="B5549" s="216"/>
      <c r="C5549" s="199"/>
      <c r="D5549" s="199"/>
      <c r="E5549" s="199"/>
      <c r="F5549" s="199"/>
    </row>
    <row r="5550" s="197" customFormat="true" ht="15.8" spans="1:6">
      <c r="A5550" s="199"/>
      <c r="B5550" s="216"/>
      <c r="C5550" s="199"/>
      <c r="D5550" s="199"/>
      <c r="E5550" s="199"/>
      <c r="F5550" s="199"/>
    </row>
    <row r="5551" s="197" customFormat="true" ht="15.8" spans="1:6">
      <c r="A5551" s="199"/>
      <c r="B5551" s="216"/>
      <c r="C5551" s="199"/>
      <c r="D5551" s="199"/>
      <c r="E5551" s="199"/>
      <c r="F5551" s="199"/>
    </row>
    <row r="5552" s="197" customFormat="true" ht="15.8" spans="1:6">
      <c r="A5552" s="199"/>
      <c r="B5552" s="216"/>
      <c r="C5552" s="199"/>
      <c r="D5552" s="199"/>
      <c r="E5552" s="199"/>
      <c r="F5552" s="199"/>
    </row>
    <row r="5553" s="197" customFormat="true" ht="15.8" spans="1:6">
      <c r="A5553" s="199"/>
      <c r="B5553" s="216"/>
      <c r="C5553" s="199"/>
      <c r="D5553" s="199"/>
      <c r="E5553" s="199"/>
      <c r="F5553" s="199"/>
    </row>
    <row r="5554" s="197" customFormat="true" ht="15.8" spans="1:6">
      <c r="A5554" s="199"/>
      <c r="B5554" s="216"/>
      <c r="C5554" s="199"/>
      <c r="D5554" s="199"/>
      <c r="E5554" s="199"/>
      <c r="F5554" s="199"/>
    </row>
    <row r="5555" s="197" customFormat="true" ht="15.8" spans="1:6">
      <c r="A5555" s="199"/>
      <c r="B5555" s="216"/>
      <c r="C5555" s="199"/>
      <c r="D5555" s="199"/>
      <c r="E5555" s="199"/>
      <c r="F5555" s="199"/>
    </row>
    <row r="5556" s="197" customFormat="true" ht="15.8" spans="1:6">
      <c r="A5556" s="199"/>
      <c r="B5556" s="216"/>
      <c r="C5556" s="199"/>
      <c r="D5556" s="199"/>
      <c r="E5556" s="199"/>
      <c r="F5556" s="199"/>
    </row>
    <row r="5557" s="197" customFormat="true" ht="15.8" spans="1:6">
      <c r="A5557" s="199"/>
      <c r="B5557" s="216"/>
      <c r="C5557" s="199"/>
      <c r="D5557" s="199"/>
      <c r="E5557" s="199"/>
      <c r="F5557" s="199"/>
    </row>
    <row r="5558" s="197" customFormat="true" ht="15.8" spans="1:6">
      <c r="A5558" s="199"/>
      <c r="B5558" s="216"/>
      <c r="C5558" s="199"/>
      <c r="D5558" s="199"/>
      <c r="E5558" s="199"/>
      <c r="F5558" s="199"/>
    </row>
    <row r="5559" s="197" customFormat="true" ht="15.8" spans="1:6">
      <c r="A5559" s="199"/>
      <c r="B5559" s="216"/>
      <c r="C5559" s="199"/>
      <c r="D5559" s="199"/>
      <c r="E5559" s="199"/>
      <c r="F5559" s="199"/>
    </row>
    <row r="5560" s="197" customFormat="true" ht="15.8" spans="1:6">
      <c r="A5560" s="199"/>
      <c r="B5560" s="216"/>
      <c r="C5560" s="199"/>
      <c r="D5560" s="199"/>
      <c r="E5560" s="199"/>
      <c r="F5560" s="199"/>
    </row>
    <row r="5561" s="197" customFormat="true" ht="15.8" spans="1:6">
      <c r="A5561" s="199"/>
      <c r="B5561" s="216"/>
      <c r="C5561" s="199"/>
      <c r="D5561" s="199"/>
      <c r="E5561" s="199"/>
      <c r="F5561" s="199"/>
    </row>
    <row r="5562" s="197" customFormat="true" ht="15.8" spans="1:6">
      <c r="A5562" s="199"/>
      <c r="B5562" s="216"/>
      <c r="C5562" s="199"/>
      <c r="D5562" s="199"/>
      <c r="E5562" s="199"/>
      <c r="F5562" s="199"/>
    </row>
    <row r="5563" s="197" customFormat="true" ht="15.8" spans="1:6">
      <c r="A5563" s="199"/>
      <c r="B5563" s="216"/>
      <c r="C5563" s="199"/>
      <c r="D5563" s="199"/>
      <c r="E5563" s="199"/>
      <c r="F5563" s="199"/>
    </row>
    <row r="5564" s="197" customFormat="true" ht="15.8" spans="1:6">
      <c r="A5564" s="199"/>
      <c r="B5564" s="216"/>
      <c r="C5564" s="199"/>
      <c r="D5564" s="199"/>
      <c r="E5564" s="199"/>
      <c r="F5564" s="199"/>
    </row>
    <row r="5565" s="197" customFormat="true" ht="15.8" spans="1:6">
      <c r="A5565" s="199"/>
      <c r="B5565" s="216"/>
      <c r="C5565" s="199"/>
      <c r="D5565" s="199"/>
      <c r="E5565" s="199"/>
      <c r="F5565" s="199"/>
    </row>
    <row r="5566" s="197" customFormat="true" ht="15.8" spans="1:6">
      <c r="A5566" s="199"/>
      <c r="B5566" s="216"/>
      <c r="C5566" s="199"/>
      <c r="D5566" s="199"/>
      <c r="E5566" s="199"/>
      <c r="F5566" s="199"/>
    </row>
    <row r="5567" s="197" customFormat="true" ht="15.8" spans="1:6">
      <c r="A5567" s="199"/>
      <c r="B5567" s="216"/>
      <c r="C5567" s="199"/>
      <c r="D5567" s="199"/>
      <c r="E5567" s="199"/>
      <c r="F5567" s="199"/>
    </row>
    <row r="5568" s="197" customFormat="true" ht="15.8" spans="1:6">
      <c r="A5568" s="199"/>
      <c r="B5568" s="216"/>
      <c r="C5568" s="199"/>
      <c r="D5568" s="199"/>
      <c r="E5568" s="199"/>
      <c r="F5568" s="199"/>
    </row>
    <row r="5569" s="197" customFormat="true" ht="15.8" spans="1:6">
      <c r="A5569" s="199"/>
      <c r="B5569" s="216"/>
      <c r="C5569" s="199"/>
      <c r="D5569" s="199"/>
      <c r="E5569" s="199"/>
      <c r="F5569" s="199"/>
    </row>
    <row r="5570" s="197" customFormat="true" ht="15.8" spans="1:6">
      <c r="A5570" s="199"/>
      <c r="B5570" s="216"/>
      <c r="C5570" s="199"/>
      <c r="D5570" s="199"/>
      <c r="E5570" s="199"/>
      <c r="F5570" s="199"/>
    </row>
    <row r="5571" s="197" customFormat="true" ht="15.8" spans="1:6">
      <c r="A5571" s="199"/>
      <c r="B5571" s="216"/>
      <c r="C5571" s="199"/>
      <c r="D5571" s="199"/>
      <c r="E5571" s="199"/>
      <c r="F5571" s="199"/>
    </row>
    <row r="5572" s="197" customFormat="true" ht="15.8" spans="1:6">
      <c r="A5572" s="199"/>
      <c r="B5572" s="216"/>
      <c r="C5572" s="199"/>
      <c r="D5572" s="199"/>
      <c r="E5572" s="199"/>
      <c r="F5572" s="199"/>
    </row>
    <row r="5573" s="197" customFormat="true" ht="15.8" spans="1:6">
      <c r="A5573" s="199"/>
      <c r="B5573" s="216"/>
      <c r="C5573" s="199"/>
      <c r="D5573" s="199"/>
      <c r="E5573" s="199"/>
      <c r="F5573" s="199"/>
    </row>
    <row r="5574" s="197" customFormat="true" ht="15.8" spans="1:6">
      <c r="A5574" s="199"/>
      <c r="B5574" s="216"/>
      <c r="C5574" s="199"/>
      <c r="D5574" s="199"/>
      <c r="E5574" s="199"/>
      <c r="F5574" s="199"/>
    </row>
    <row r="5575" s="197" customFormat="true" ht="15.8" spans="1:6">
      <c r="A5575" s="199"/>
      <c r="B5575" s="216"/>
      <c r="C5575" s="199"/>
      <c r="D5575" s="199"/>
      <c r="E5575" s="199"/>
      <c r="F5575" s="199"/>
    </row>
    <row r="5576" s="197" customFormat="true" ht="15.8" spans="1:6">
      <c r="A5576" s="199"/>
      <c r="B5576" s="216"/>
      <c r="C5576" s="199"/>
      <c r="D5576" s="199"/>
      <c r="E5576" s="199"/>
      <c r="F5576" s="199"/>
    </row>
    <row r="5577" s="197" customFormat="true" ht="15.8" spans="1:6">
      <c r="A5577" s="199"/>
      <c r="B5577" s="216"/>
      <c r="C5577" s="199"/>
      <c r="D5577" s="199"/>
      <c r="E5577" s="199"/>
      <c r="F5577" s="199"/>
    </row>
    <row r="5578" s="197" customFormat="true" ht="15.8" spans="1:6">
      <c r="A5578" s="199"/>
      <c r="B5578" s="216"/>
      <c r="C5578" s="199"/>
      <c r="D5578" s="199"/>
      <c r="E5578" s="199"/>
      <c r="F5578" s="199"/>
    </row>
    <row r="5579" s="197" customFormat="true" ht="15.8" spans="1:6">
      <c r="A5579" s="199"/>
      <c r="B5579" s="216"/>
      <c r="C5579" s="199"/>
      <c r="D5579" s="199"/>
      <c r="E5579" s="199"/>
      <c r="F5579" s="199"/>
    </row>
    <row r="5580" s="197" customFormat="true" ht="15.8" spans="1:6">
      <c r="A5580" s="199"/>
      <c r="B5580" s="216"/>
      <c r="C5580" s="199"/>
      <c r="D5580" s="199"/>
      <c r="E5580" s="199"/>
      <c r="F5580" s="199"/>
    </row>
    <row r="5581" s="197" customFormat="true" ht="15.8" spans="1:6">
      <c r="A5581" s="199"/>
      <c r="B5581" s="216"/>
      <c r="C5581" s="199"/>
      <c r="D5581" s="199"/>
      <c r="E5581" s="199"/>
      <c r="F5581" s="199"/>
    </row>
    <row r="5582" s="197" customFormat="true" ht="15.8" spans="1:6">
      <c r="A5582" s="199"/>
      <c r="B5582" s="216"/>
      <c r="C5582" s="199"/>
      <c r="D5582" s="199"/>
      <c r="E5582" s="199"/>
      <c r="F5582" s="199"/>
    </row>
    <row r="5583" s="197" customFormat="true" ht="15.8" spans="1:6">
      <c r="A5583" s="199"/>
      <c r="B5583" s="216"/>
      <c r="C5583" s="199"/>
      <c r="D5583" s="199"/>
      <c r="E5583" s="199"/>
      <c r="F5583" s="199"/>
    </row>
    <row r="5584" s="197" customFormat="true" ht="15.8" spans="1:6">
      <c r="A5584" s="199"/>
      <c r="B5584" s="216"/>
      <c r="C5584" s="199"/>
      <c r="D5584" s="199"/>
      <c r="E5584" s="199"/>
      <c r="F5584" s="199"/>
    </row>
    <row r="5585" s="197" customFormat="true" ht="15.8" spans="1:6">
      <c r="A5585" s="199"/>
      <c r="B5585" s="216"/>
      <c r="C5585" s="199"/>
      <c r="D5585" s="199"/>
      <c r="E5585" s="199"/>
      <c r="F5585" s="199"/>
    </row>
    <row r="5586" s="197" customFormat="true" ht="15.8" spans="1:6">
      <c r="A5586" s="199"/>
      <c r="B5586" s="216"/>
      <c r="C5586" s="199"/>
      <c r="D5586" s="199"/>
      <c r="E5586" s="199"/>
      <c r="F5586" s="199"/>
    </row>
    <row r="5587" s="197" customFormat="true" ht="15.8" spans="1:6">
      <c r="A5587" s="199"/>
      <c r="B5587" s="216"/>
      <c r="C5587" s="199"/>
      <c r="D5587" s="199"/>
      <c r="E5587" s="199"/>
      <c r="F5587" s="199"/>
    </row>
    <row r="5588" s="197" customFormat="true" ht="15.8" spans="1:6">
      <c r="A5588" s="199"/>
      <c r="B5588" s="216"/>
      <c r="C5588" s="199"/>
      <c r="D5588" s="199"/>
      <c r="E5588" s="199"/>
      <c r="F5588" s="199"/>
    </row>
    <row r="5589" s="197" customFormat="true" ht="15.8" spans="1:6">
      <c r="A5589" s="199"/>
      <c r="B5589" s="216"/>
      <c r="C5589" s="199"/>
      <c r="D5589" s="199"/>
      <c r="E5589" s="199"/>
      <c r="F5589" s="199"/>
    </row>
    <row r="5590" s="197" customFormat="true" ht="15.8" spans="1:6">
      <c r="A5590" s="199"/>
      <c r="B5590" s="216"/>
      <c r="C5590" s="199"/>
      <c r="D5590" s="199"/>
      <c r="E5590" s="199"/>
      <c r="F5590" s="199"/>
    </row>
    <row r="5591" s="197" customFormat="true" ht="15.8" spans="1:6">
      <c r="A5591" s="199"/>
      <c r="B5591" s="216"/>
      <c r="C5591" s="199"/>
      <c r="D5591" s="199"/>
      <c r="E5591" s="199"/>
      <c r="F5591" s="199"/>
    </row>
    <row r="5592" s="197" customFormat="true" ht="15.8" spans="1:6">
      <c r="A5592" s="199"/>
      <c r="B5592" s="216"/>
      <c r="C5592" s="199"/>
      <c r="D5592" s="199"/>
      <c r="E5592" s="199"/>
      <c r="F5592" s="199"/>
    </row>
    <row r="5593" s="197" customFormat="true" ht="15.8" spans="1:6">
      <c r="A5593" s="199"/>
      <c r="B5593" s="216"/>
      <c r="C5593" s="199"/>
      <c r="D5593" s="199"/>
      <c r="E5593" s="199"/>
      <c r="F5593" s="199"/>
    </row>
    <row r="5594" s="197" customFormat="true" ht="15.8" spans="1:6">
      <c r="A5594" s="199"/>
      <c r="B5594" s="216"/>
      <c r="C5594" s="199"/>
      <c r="D5594" s="199"/>
      <c r="E5594" s="199"/>
      <c r="F5594" s="199"/>
    </row>
    <row r="5595" s="197" customFormat="true" ht="15.8" spans="1:6">
      <c r="A5595" s="199"/>
      <c r="B5595" s="216"/>
      <c r="C5595" s="199"/>
      <c r="D5595" s="199"/>
      <c r="E5595" s="199"/>
      <c r="F5595" s="199"/>
    </row>
    <row r="5596" s="197" customFormat="true" ht="15.8" spans="1:6">
      <c r="A5596" s="199"/>
      <c r="B5596" s="216"/>
      <c r="C5596" s="199"/>
      <c r="D5596" s="199"/>
      <c r="E5596" s="199"/>
      <c r="F5596" s="199"/>
    </row>
    <row r="5597" s="197" customFormat="true" ht="15.8" spans="1:6">
      <c r="A5597" s="199"/>
      <c r="B5597" s="216"/>
      <c r="C5597" s="199"/>
      <c r="D5597" s="199"/>
      <c r="E5597" s="199"/>
      <c r="F5597" s="199"/>
    </row>
    <row r="5598" s="197" customFormat="true" ht="15.8" spans="1:6">
      <c r="A5598" s="199"/>
      <c r="B5598" s="216"/>
      <c r="C5598" s="199"/>
      <c r="D5598" s="199"/>
      <c r="E5598" s="199"/>
      <c r="F5598" s="199"/>
    </row>
    <row r="5599" s="197" customFormat="true" ht="15.8" spans="1:6">
      <c r="A5599" s="199"/>
      <c r="B5599" s="216"/>
      <c r="C5599" s="199"/>
      <c r="D5599" s="199"/>
      <c r="E5599" s="199"/>
      <c r="F5599" s="199"/>
    </row>
    <row r="5600" s="197" customFormat="true" ht="15.8" spans="1:6">
      <c r="A5600" s="199"/>
      <c r="B5600" s="216"/>
      <c r="C5600" s="199"/>
      <c r="D5600" s="199"/>
      <c r="E5600" s="199"/>
      <c r="F5600" s="199"/>
    </row>
    <row r="5601" s="197" customFormat="true" ht="15.8" spans="1:6">
      <c r="A5601" s="199"/>
      <c r="B5601" s="216"/>
      <c r="C5601" s="199"/>
      <c r="D5601" s="199"/>
      <c r="E5601" s="199"/>
      <c r="F5601" s="199"/>
    </row>
    <row r="5602" s="197" customFormat="true" ht="15.8" spans="1:6">
      <c r="A5602" s="199"/>
      <c r="B5602" s="216"/>
      <c r="C5602" s="199"/>
      <c r="D5602" s="199"/>
      <c r="E5602" s="199"/>
      <c r="F5602" s="199"/>
    </row>
    <row r="5603" s="197" customFormat="true" ht="15.8" spans="1:6">
      <c r="A5603" s="199"/>
      <c r="B5603" s="216"/>
      <c r="C5603" s="199"/>
      <c r="D5603" s="199"/>
      <c r="E5603" s="199"/>
      <c r="F5603" s="199"/>
    </row>
    <row r="5604" s="197" customFormat="true" ht="15.8" spans="1:6">
      <c r="A5604" s="199"/>
      <c r="B5604" s="216"/>
      <c r="C5604" s="199"/>
      <c r="D5604" s="199"/>
      <c r="E5604" s="199"/>
      <c r="F5604" s="199"/>
    </row>
    <row r="5605" s="197" customFormat="true" ht="15.8" spans="1:6">
      <c r="A5605" s="199"/>
      <c r="B5605" s="216"/>
      <c r="C5605" s="199"/>
      <c r="D5605" s="199"/>
      <c r="E5605" s="199"/>
      <c r="F5605" s="199"/>
    </row>
    <row r="5606" s="197" customFormat="true" ht="15.8" spans="1:6">
      <c r="A5606" s="199"/>
      <c r="B5606" s="216"/>
      <c r="C5606" s="199"/>
      <c r="D5606" s="199"/>
      <c r="E5606" s="199"/>
      <c r="F5606" s="199"/>
    </row>
    <row r="5607" s="197" customFormat="true" ht="15.8" spans="1:6">
      <c r="A5607" s="199"/>
      <c r="B5607" s="216"/>
      <c r="C5607" s="199"/>
      <c r="D5607" s="199"/>
      <c r="E5607" s="199"/>
      <c r="F5607" s="199"/>
    </row>
    <row r="5608" s="197" customFormat="true" ht="15.8" spans="1:6">
      <c r="A5608" s="199"/>
      <c r="B5608" s="216"/>
      <c r="C5608" s="199"/>
      <c r="D5608" s="199"/>
      <c r="E5608" s="199"/>
      <c r="F5608" s="199"/>
    </row>
    <row r="5609" s="197" customFormat="true" ht="15.8" spans="1:6">
      <c r="A5609" s="199"/>
      <c r="B5609" s="216"/>
      <c r="C5609" s="199"/>
      <c r="D5609" s="199"/>
      <c r="E5609" s="199"/>
      <c r="F5609" s="199"/>
    </row>
    <row r="5610" s="197" customFormat="true" ht="15.8" spans="1:6">
      <c r="A5610" s="199"/>
      <c r="B5610" s="216"/>
      <c r="C5610" s="199"/>
      <c r="D5610" s="199"/>
      <c r="E5610" s="199"/>
      <c r="F5610" s="199"/>
    </row>
    <row r="5611" s="197" customFormat="true" ht="15.8" spans="1:6">
      <c r="A5611" s="199"/>
      <c r="B5611" s="216"/>
      <c r="C5611" s="199"/>
      <c r="D5611" s="199"/>
      <c r="E5611" s="199"/>
      <c r="F5611" s="199"/>
    </row>
    <row r="5612" s="197" customFormat="true" ht="15.8" spans="1:6">
      <c r="A5612" s="199"/>
      <c r="B5612" s="216"/>
      <c r="C5612" s="199"/>
      <c r="D5612" s="199"/>
      <c r="E5612" s="199"/>
      <c r="F5612" s="199"/>
    </row>
    <row r="5613" s="197" customFormat="true" ht="15.8" spans="1:6">
      <c r="A5613" s="199"/>
      <c r="B5613" s="216"/>
      <c r="C5613" s="199"/>
      <c r="D5613" s="199"/>
      <c r="E5613" s="199"/>
      <c r="F5613" s="199"/>
    </row>
    <row r="5614" s="197" customFormat="true" ht="15.8" spans="1:6">
      <c r="A5614" s="199"/>
      <c r="B5614" s="216"/>
      <c r="C5614" s="199"/>
      <c r="D5614" s="199"/>
      <c r="E5614" s="199"/>
      <c r="F5614" s="199"/>
    </row>
    <row r="5615" s="197" customFormat="true" ht="15.8" spans="1:6">
      <c r="A5615" s="199"/>
      <c r="B5615" s="216"/>
      <c r="C5615" s="199"/>
      <c r="D5615" s="199"/>
      <c r="E5615" s="199"/>
      <c r="F5615" s="199"/>
    </row>
    <row r="5616" s="197" customFormat="true" ht="15.8" spans="1:6">
      <c r="A5616" s="199"/>
      <c r="B5616" s="216"/>
      <c r="C5616" s="199"/>
      <c r="D5616" s="199"/>
      <c r="E5616" s="199"/>
      <c r="F5616" s="199"/>
    </row>
    <row r="5617" s="197" customFormat="true" ht="15.8" spans="1:6">
      <c r="A5617" s="199"/>
      <c r="B5617" s="216"/>
      <c r="C5617" s="199"/>
      <c r="D5617" s="199"/>
      <c r="E5617" s="199"/>
      <c r="F5617" s="199"/>
    </row>
    <row r="5618" s="197" customFormat="true" ht="15.8" spans="1:6">
      <c r="A5618" s="199"/>
      <c r="B5618" s="216"/>
      <c r="C5618" s="199"/>
      <c r="D5618" s="199"/>
      <c r="E5618" s="199"/>
      <c r="F5618" s="199"/>
    </row>
    <row r="5619" s="197" customFormat="true" ht="15.8" spans="1:6">
      <c r="A5619" s="199"/>
      <c r="B5619" s="216"/>
      <c r="C5619" s="199"/>
      <c r="D5619" s="199"/>
      <c r="E5619" s="199"/>
      <c r="F5619" s="199"/>
    </row>
    <row r="5620" s="197" customFormat="true" ht="15.8" spans="1:6">
      <c r="A5620" s="199"/>
      <c r="B5620" s="216"/>
      <c r="C5620" s="199"/>
      <c r="D5620" s="199"/>
      <c r="E5620" s="199"/>
      <c r="F5620" s="199"/>
    </row>
    <row r="5621" s="197" customFormat="true" ht="15.8" spans="1:6">
      <c r="A5621" s="199"/>
      <c r="B5621" s="216"/>
      <c r="C5621" s="199"/>
      <c r="D5621" s="199"/>
      <c r="E5621" s="199"/>
      <c r="F5621" s="199"/>
    </row>
    <row r="5622" s="197" customFormat="true" ht="15.8" spans="1:6">
      <c r="A5622" s="199"/>
      <c r="B5622" s="216"/>
      <c r="C5622" s="199"/>
      <c r="D5622" s="199"/>
      <c r="E5622" s="199"/>
      <c r="F5622" s="199"/>
    </row>
    <row r="5623" s="197" customFormat="true" ht="15.8" spans="1:6">
      <c r="A5623" s="199"/>
      <c r="B5623" s="216"/>
      <c r="C5623" s="199"/>
      <c r="D5623" s="199"/>
      <c r="E5623" s="199"/>
      <c r="F5623" s="199"/>
    </row>
    <row r="5624" s="197" customFormat="true" ht="15.8" spans="1:6">
      <c r="A5624" s="199"/>
      <c r="B5624" s="216"/>
      <c r="C5624" s="199"/>
      <c r="D5624" s="199"/>
      <c r="E5624" s="199"/>
      <c r="F5624" s="199"/>
    </row>
    <row r="5625" s="197" customFormat="true" ht="15.8" spans="1:6">
      <c r="A5625" s="199"/>
      <c r="B5625" s="216"/>
      <c r="C5625" s="199"/>
      <c r="D5625" s="199"/>
      <c r="E5625" s="199"/>
      <c r="F5625" s="199"/>
    </row>
    <row r="5626" s="197" customFormat="true" ht="15.8" spans="1:6">
      <c r="A5626" s="199"/>
      <c r="B5626" s="216"/>
      <c r="C5626" s="199"/>
      <c r="D5626" s="199"/>
      <c r="E5626" s="199"/>
      <c r="F5626" s="199"/>
    </row>
    <row r="5627" s="197" customFormat="true" ht="15.8" spans="1:6">
      <c r="A5627" s="199"/>
      <c r="B5627" s="216"/>
      <c r="C5627" s="199"/>
      <c r="D5627" s="199"/>
      <c r="E5627" s="199"/>
      <c r="F5627" s="199"/>
    </row>
    <row r="5628" s="197" customFormat="true" ht="15.8" spans="1:6">
      <c r="A5628" s="199"/>
      <c r="B5628" s="216"/>
      <c r="C5628" s="199"/>
      <c r="D5628" s="199"/>
      <c r="E5628" s="199"/>
      <c r="F5628" s="199"/>
    </row>
    <row r="5629" s="197" customFormat="true" ht="15.8" spans="1:6">
      <c r="A5629" s="199"/>
      <c r="B5629" s="216"/>
      <c r="C5629" s="199"/>
      <c r="D5629" s="199"/>
      <c r="E5629" s="199"/>
      <c r="F5629" s="199"/>
    </row>
    <row r="5630" s="197" customFormat="true" ht="15.8" spans="1:6">
      <c r="A5630" s="199"/>
      <c r="B5630" s="216"/>
      <c r="C5630" s="199"/>
      <c r="D5630" s="199"/>
      <c r="E5630" s="199"/>
      <c r="F5630" s="199"/>
    </row>
    <row r="5631" s="197" customFormat="true" ht="15.8" spans="1:6">
      <c r="A5631" s="199"/>
      <c r="B5631" s="216"/>
      <c r="C5631" s="199"/>
      <c r="D5631" s="199"/>
      <c r="E5631" s="199"/>
      <c r="F5631" s="199"/>
    </row>
    <row r="5632" s="197" customFormat="true" ht="15.8" spans="1:6">
      <c r="A5632" s="199"/>
      <c r="B5632" s="216"/>
      <c r="C5632" s="199"/>
      <c r="D5632" s="199"/>
      <c r="E5632" s="199"/>
      <c r="F5632" s="199"/>
    </row>
    <row r="5633" s="197" customFormat="true" ht="15.8" spans="1:6">
      <c r="A5633" s="199"/>
      <c r="B5633" s="216"/>
      <c r="C5633" s="199"/>
      <c r="D5633" s="199"/>
      <c r="E5633" s="199"/>
      <c r="F5633" s="199"/>
    </row>
    <row r="5634" s="197" customFormat="true" ht="15.8" spans="1:6">
      <c r="A5634" s="199"/>
      <c r="B5634" s="216"/>
      <c r="C5634" s="199"/>
      <c r="D5634" s="199"/>
      <c r="E5634" s="199"/>
      <c r="F5634" s="199"/>
    </row>
    <row r="5635" s="197" customFormat="true" ht="15.8" spans="1:6">
      <c r="A5635" s="199"/>
      <c r="B5635" s="216"/>
      <c r="C5635" s="199"/>
      <c r="D5635" s="199"/>
      <c r="E5635" s="199"/>
      <c r="F5635" s="199"/>
    </row>
    <row r="5636" s="197" customFormat="true" ht="15.8" spans="1:6">
      <c r="A5636" s="199"/>
      <c r="B5636" s="216"/>
      <c r="C5636" s="199"/>
      <c r="D5636" s="199"/>
      <c r="E5636" s="199"/>
      <c r="F5636" s="199"/>
    </row>
    <row r="5637" s="197" customFormat="true" ht="15.8" spans="1:6">
      <c r="A5637" s="199"/>
      <c r="B5637" s="216"/>
      <c r="C5637" s="199"/>
      <c r="D5637" s="199"/>
      <c r="E5637" s="199"/>
      <c r="F5637" s="199"/>
    </row>
    <row r="5638" s="197" customFormat="true" ht="15.8" spans="1:6">
      <c r="A5638" s="199"/>
      <c r="B5638" s="216"/>
      <c r="C5638" s="199"/>
      <c r="D5638" s="199"/>
      <c r="E5638" s="199"/>
      <c r="F5638" s="199"/>
    </row>
    <row r="5639" s="197" customFormat="true" ht="15.8" spans="1:6">
      <c r="A5639" s="199"/>
      <c r="B5639" s="216"/>
      <c r="C5639" s="199"/>
      <c r="D5639" s="199"/>
      <c r="E5639" s="199"/>
      <c r="F5639" s="199"/>
    </row>
    <row r="5640" s="197" customFormat="true" ht="15.8" spans="1:6">
      <c r="A5640" s="199"/>
      <c r="B5640" s="216"/>
      <c r="C5640" s="199"/>
      <c r="D5640" s="199"/>
      <c r="E5640" s="199"/>
      <c r="F5640" s="199"/>
    </row>
    <row r="5641" s="197" customFormat="true" ht="15.8" spans="1:6">
      <c r="A5641" s="199"/>
      <c r="B5641" s="216"/>
      <c r="C5641" s="199"/>
      <c r="D5641" s="199"/>
      <c r="E5641" s="199"/>
      <c r="F5641" s="199"/>
    </row>
    <row r="5642" s="197" customFormat="true" ht="15.8" spans="1:6">
      <c r="A5642" s="199"/>
      <c r="B5642" s="216"/>
      <c r="C5642" s="199"/>
      <c r="D5642" s="199"/>
      <c r="E5642" s="199"/>
      <c r="F5642" s="199"/>
    </row>
    <row r="5643" s="197" customFormat="true" ht="15.8" spans="1:6">
      <c r="A5643" s="199"/>
      <c r="B5643" s="216"/>
      <c r="C5643" s="199"/>
      <c r="D5643" s="199"/>
      <c r="E5643" s="199"/>
      <c r="F5643" s="199"/>
    </row>
    <row r="5644" s="197" customFormat="true" ht="15.8" spans="1:6">
      <c r="A5644" s="199"/>
      <c r="B5644" s="216"/>
      <c r="C5644" s="199"/>
      <c r="D5644" s="199"/>
      <c r="E5644" s="199"/>
      <c r="F5644" s="199"/>
    </row>
    <row r="5645" s="197" customFormat="true" ht="15.8" spans="1:6">
      <c r="A5645" s="199"/>
      <c r="B5645" s="216"/>
      <c r="C5645" s="199"/>
      <c r="D5645" s="199"/>
      <c r="E5645" s="199"/>
      <c r="F5645" s="199"/>
    </row>
    <row r="5646" s="197" customFormat="true" ht="15.8" spans="1:6">
      <c r="A5646" s="199"/>
      <c r="B5646" s="216"/>
      <c r="C5646" s="199"/>
      <c r="D5646" s="199"/>
      <c r="E5646" s="199"/>
      <c r="F5646" s="199"/>
    </row>
    <row r="5647" s="197" customFormat="true" ht="15.8" spans="1:6">
      <c r="A5647" s="199"/>
      <c r="B5647" s="216"/>
      <c r="C5647" s="199"/>
      <c r="D5647" s="199"/>
      <c r="E5647" s="199"/>
      <c r="F5647" s="199"/>
    </row>
    <row r="5648" s="197" customFormat="true" ht="15.8" spans="1:6">
      <c r="A5648" s="199"/>
      <c r="B5648" s="216"/>
      <c r="C5648" s="199"/>
      <c r="D5648" s="199"/>
      <c r="E5648" s="199"/>
      <c r="F5648" s="199"/>
    </row>
    <row r="5649" s="197" customFormat="true" ht="15.8" spans="1:6">
      <c r="A5649" s="199"/>
      <c r="B5649" s="216"/>
      <c r="C5649" s="199"/>
      <c r="D5649" s="199"/>
      <c r="E5649" s="199"/>
      <c r="F5649" s="199"/>
    </row>
    <row r="5650" s="197" customFormat="true" ht="15.8" spans="1:6">
      <c r="A5650" s="199"/>
      <c r="B5650" s="216"/>
      <c r="C5650" s="199"/>
      <c r="D5650" s="199"/>
      <c r="E5650" s="199"/>
      <c r="F5650" s="199"/>
    </row>
    <row r="5651" s="197" customFormat="true" ht="15.8" spans="1:6">
      <c r="A5651" s="199"/>
      <c r="B5651" s="216"/>
      <c r="C5651" s="199"/>
      <c r="D5651" s="199"/>
      <c r="E5651" s="199"/>
      <c r="F5651" s="199"/>
    </row>
    <row r="5652" s="197" customFormat="true" ht="15.8" spans="1:6">
      <c r="A5652" s="199"/>
      <c r="B5652" s="216"/>
      <c r="C5652" s="199"/>
      <c r="D5652" s="199"/>
      <c r="E5652" s="199"/>
      <c r="F5652" s="199"/>
    </row>
    <row r="5653" s="197" customFormat="true" ht="15.8" spans="1:6">
      <c r="A5653" s="199"/>
      <c r="B5653" s="216"/>
      <c r="C5653" s="199"/>
      <c r="D5653" s="199"/>
      <c r="E5653" s="199"/>
      <c r="F5653" s="199"/>
    </row>
    <row r="5654" s="197" customFormat="true" ht="15.8" spans="1:6">
      <c r="A5654" s="199"/>
      <c r="B5654" s="216"/>
      <c r="C5654" s="199"/>
      <c r="D5654" s="199"/>
      <c r="E5654" s="199"/>
      <c r="F5654" s="199"/>
    </row>
    <row r="5655" s="197" customFormat="true" ht="15.8" spans="1:6">
      <c r="A5655" s="199"/>
      <c r="B5655" s="216"/>
      <c r="C5655" s="199"/>
      <c r="D5655" s="199"/>
      <c r="E5655" s="199"/>
      <c r="F5655" s="199"/>
    </row>
    <row r="5656" s="197" customFormat="true" ht="15.8" spans="1:6">
      <c r="A5656" s="199"/>
      <c r="B5656" s="216"/>
      <c r="C5656" s="199"/>
      <c r="D5656" s="199"/>
      <c r="E5656" s="199"/>
      <c r="F5656" s="199"/>
    </row>
    <row r="5657" s="197" customFormat="true" ht="15.8" spans="1:6">
      <c r="A5657" s="199"/>
      <c r="B5657" s="216"/>
      <c r="C5657" s="199"/>
      <c r="D5657" s="199"/>
      <c r="E5657" s="199"/>
      <c r="F5657" s="199"/>
    </row>
    <row r="5658" s="197" customFormat="true" ht="15.8" spans="1:6">
      <c r="A5658" s="199"/>
      <c r="B5658" s="216"/>
      <c r="C5658" s="199"/>
      <c r="D5658" s="199"/>
      <c r="E5658" s="199"/>
      <c r="F5658" s="199"/>
    </row>
    <row r="5659" s="197" customFormat="true" ht="15.8" spans="1:6">
      <c r="A5659" s="199"/>
      <c r="B5659" s="216"/>
      <c r="C5659" s="199"/>
      <c r="D5659" s="199"/>
      <c r="E5659" s="199"/>
      <c r="F5659" s="199"/>
    </row>
    <row r="5660" s="197" customFormat="true" ht="15.8" spans="1:6">
      <c r="A5660" s="199"/>
      <c r="B5660" s="216"/>
      <c r="C5660" s="199"/>
      <c r="D5660" s="199"/>
      <c r="E5660" s="199"/>
      <c r="F5660" s="199"/>
    </row>
    <row r="5661" s="197" customFormat="true" ht="15.8" spans="1:6">
      <c r="A5661" s="199"/>
      <c r="B5661" s="216"/>
      <c r="C5661" s="199"/>
      <c r="D5661" s="199"/>
      <c r="E5661" s="199"/>
      <c r="F5661" s="199"/>
    </row>
    <row r="5662" s="197" customFormat="true" ht="15.8" spans="1:6">
      <c r="A5662" s="199"/>
      <c r="B5662" s="216"/>
      <c r="C5662" s="199"/>
      <c r="D5662" s="199"/>
      <c r="E5662" s="199"/>
      <c r="F5662" s="199"/>
    </row>
    <row r="5663" s="197" customFormat="true" ht="15.8" spans="1:6">
      <c r="A5663" s="199"/>
      <c r="B5663" s="216"/>
      <c r="C5663" s="199"/>
      <c r="D5663" s="199"/>
      <c r="E5663" s="199"/>
      <c r="F5663" s="199"/>
    </row>
    <row r="5664" s="197" customFormat="true" ht="15.8" spans="1:6">
      <c r="A5664" s="199"/>
      <c r="B5664" s="216"/>
      <c r="C5664" s="199"/>
      <c r="D5664" s="199"/>
      <c r="E5664" s="199"/>
      <c r="F5664" s="199"/>
    </row>
    <row r="5665" s="197" customFormat="true" ht="15.8" spans="1:6">
      <c r="A5665" s="199"/>
      <c r="B5665" s="216"/>
      <c r="C5665" s="199"/>
      <c r="D5665" s="199"/>
      <c r="E5665" s="199"/>
      <c r="F5665" s="199"/>
    </row>
    <row r="5666" s="197" customFormat="true" ht="15.8" spans="1:6">
      <c r="A5666" s="199"/>
      <c r="B5666" s="216"/>
      <c r="C5666" s="199"/>
      <c r="D5666" s="199"/>
      <c r="E5666" s="199"/>
      <c r="F5666" s="199"/>
    </row>
    <row r="5667" s="197" customFormat="true" ht="15.8" spans="1:6">
      <c r="A5667" s="199"/>
      <c r="B5667" s="216"/>
      <c r="C5667" s="199"/>
      <c r="D5667" s="199"/>
      <c r="E5667" s="199"/>
      <c r="F5667" s="199"/>
    </row>
    <row r="5668" s="197" customFormat="true" ht="15.8" spans="1:6">
      <c r="A5668" s="199"/>
      <c r="B5668" s="216"/>
      <c r="C5668" s="199"/>
      <c r="D5668" s="199"/>
      <c r="E5668" s="199"/>
      <c r="F5668" s="199"/>
    </row>
    <row r="5669" s="197" customFormat="true" ht="15.8" spans="1:6">
      <c r="A5669" s="199"/>
      <c r="B5669" s="216"/>
      <c r="C5669" s="199"/>
      <c r="D5669" s="199"/>
      <c r="E5669" s="199"/>
      <c r="F5669" s="199"/>
    </row>
    <row r="5670" s="197" customFormat="true" ht="15.8" spans="1:6">
      <c r="A5670" s="199"/>
      <c r="B5670" s="216"/>
      <c r="C5670" s="199"/>
      <c r="D5670" s="199"/>
      <c r="E5670" s="199"/>
      <c r="F5670" s="199"/>
    </row>
    <row r="5671" s="197" customFormat="true" ht="15.8" spans="1:6">
      <c r="A5671" s="199"/>
      <c r="B5671" s="216"/>
      <c r="C5671" s="199"/>
      <c r="D5671" s="199"/>
      <c r="E5671" s="199"/>
      <c r="F5671" s="199"/>
    </row>
    <row r="5672" s="197" customFormat="true" ht="15.8" spans="1:6">
      <c r="A5672" s="199"/>
      <c r="B5672" s="216"/>
      <c r="C5672" s="199"/>
      <c r="D5672" s="199"/>
      <c r="E5672" s="199"/>
      <c r="F5672" s="199"/>
    </row>
    <row r="5673" s="197" customFormat="true" ht="15.8" spans="1:6">
      <c r="A5673" s="199"/>
      <c r="B5673" s="216"/>
      <c r="C5673" s="199"/>
      <c r="D5673" s="199"/>
      <c r="E5673" s="199"/>
      <c r="F5673" s="199"/>
    </row>
    <row r="5674" s="197" customFormat="true" ht="15.8" spans="1:6">
      <c r="A5674" s="199"/>
      <c r="B5674" s="216"/>
      <c r="C5674" s="199"/>
      <c r="D5674" s="199"/>
      <c r="E5674" s="199"/>
      <c r="F5674" s="199"/>
    </row>
    <row r="5675" s="197" customFormat="true" ht="15.8" spans="1:6">
      <c r="A5675" s="199"/>
      <c r="B5675" s="216"/>
      <c r="C5675" s="199"/>
      <c r="D5675" s="199"/>
      <c r="E5675" s="199"/>
      <c r="F5675" s="199"/>
    </row>
    <row r="5676" s="197" customFormat="true" ht="15.8" spans="1:6">
      <c r="A5676" s="199"/>
      <c r="B5676" s="216"/>
      <c r="C5676" s="199"/>
      <c r="D5676" s="199"/>
      <c r="E5676" s="199"/>
      <c r="F5676" s="199"/>
    </row>
    <row r="5677" s="197" customFormat="true" ht="15.8" spans="1:6">
      <c r="A5677" s="199"/>
      <c r="B5677" s="216"/>
      <c r="C5677" s="199"/>
      <c r="D5677" s="199"/>
      <c r="E5677" s="199"/>
      <c r="F5677" s="199"/>
    </row>
    <row r="5678" s="197" customFormat="true" ht="15.8" spans="1:6">
      <c r="A5678" s="199"/>
      <c r="B5678" s="216"/>
      <c r="C5678" s="199"/>
      <c r="D5678" s="199"/>
      <c r="E5678" s="199"/>
      <c r="F5678" s="199"/>
    </row>
    <row r="5679" s="197" customFormat="true" ht="15.8" spans="1:6">
      <c r="A5679" s="199"/>
      <c r="B5679" s="216"/>
      <c r="C5679" s="199"/>
      <c r="D5679" s="199"/>
      <c r="E5679" s="199"/>
      <c r="F5679" s="199"/>
    </row>
    <row r="5680" s="197" customFormat="true" ht="15.8" spans="1:6">
      <c r="A5680" s="199"/>
      <c r="B5680" s="216"/>
      <c r="C5680" s="199"/>
      <c r="D5680" s="199"/>
      <c r="E5680" s="199"/>
      <c r="F5680" s="199"/>
    </row>
    <row r="5681" s="197" customFormat="true" ht="15.8" spans="1:6">
      <c r="A5681" s="199"/>
      <c r="B5681" s="216"/>
      <c r="C5681" s="199"/>
      <c r="D5681" s="199"/>
      <c r="E5681" s="199"/>
      <c r="F5681" s="199"/>
    </row>
    <row r="5682" s="197" customFormat="true" ht="15.8" spans="1:6">
      <c r="A5682" s="199"/>
      <c r="B5682" s="216"/>
      <c r="C5682" s="199"/>
      <c r="D5682" s="199"/>
      <c r="E5682" s="199"/>
      <c r="F5682" s="199"/>
    </row>
    <row r="5683" s="197" customFormat="true" ht="15.8" spans="1:6">
      <c r="A5683" s="199"/>
      <c r="B5683" s="216"/>
      <c r="C5683" s="199"/>
      <c r="D5683" s="199"/>
      <c r="E5683" s="199"/>
      <c r="F5683" s="199"/>
    </row>
    <row r="5684" s="197" customFormat="true" ht="15.8" spans="1:6">
      <c r="A5684" s="199"/>
      <c r="B5684" s="216"/>
      <c r="C5684" s="199"/>
      <c r="D5684" s="199"/>
      <c r="E5684" s="199"/>
      <c r="F5684" s="199"/>
    </row>
    <row r="5685" s="197" customFormat="true" ht="15.8" spans="1:6">
      <c r="A5685" s="199"/>
      <c r="B5685" s="216"/>
      <c r="C5685" s="199"/>
      <c r="D5685" s="199"/>
      <c r="E5685" s="199"/>
      <c r="F5685" s="199"/>
    </row>
    <row r="5686" s="197" customFormat="true" ht="15.8" spans="1:6">
      <c r="A5686" s="199"/>
      <c r="B5686" s="216"/>
      <c r="C5686" s="199"/>
      <c r="D5686" s="199"/>
      <c r="E5686" s="199"/>
      <c r="F5686" s="199"/>
    </row>
    <row r="5687" s="197" customFormat="true" ht="15.8" spans="1:6">
      <c r="A5687" s="199"/>
      <c r="B5687" s="216"/>
      <c r="C5687" s="199"/>
      <c r="D5687" s="199"/>
      <c r="E5687" s="199"/>
      <c r="F5687" s="199"/>
    </row>
    <row r="5688" s="197" customFormat="true" ht="15.8" spans="1:6">
      <c r="A5688" s="199"/>
      <c r="B5688" s="216"/>
      <c r="C5688" s="199"/>
      <c r="D5688" s="199"/>
      <c r="E5688" s="199"/>
      <c r="F5688" s="199"/>
    </row>
    <row r="5689" s="197" customFormat="true" ht="15.8" spans="1:6">
      <c r="A5689" s="199"/>
      <c r="B5689" s="216"/>
      <c r="C5689" s="199"/>
      <c r="D5689" s="199"/>
      <c r="E5689" s="199"/>
      <c r="F5689" s="199"/>
    </row>
    <row r="5690" s="197" customFormat="true" ht="15.8" spans="1:6">
      <c r="A5690" s="199"/>
      <c r="B5690" s="216"/>
      <c r="C5690" s="199"/>
      <c r="D5690" s="199"/>
      <c r="E5690" s="199"/>
      <c r="F5690" s="199"/>
    </row>
    <row r="5691" s="197" customFormat="true" ht="15.8" spans="1:6">
      <c r="A5691" s="199"/>
      <c r="B5691" s="216"/>
      <c r="C5691" s="199"/>
      <c r="D5691" s="199"/>
      <c r="E5691" s="199"/>
      <c r="F5691" s="199"/>
    </row>
    <row r="5692" s="197" customFormat="true" ht="15.8" spans="1:6">
      <c r="A5692" s="199"/>
      <c r="B5692" s="216"/>
      <c r="C5692" s="199"/>
      <c r="D5692" s="199"/>
      <c r="E5692" s="199"/>
      <c r="F5692" s="199"/>
    </row>
    <row r="5693" s="197" customFormat="true" ht="15.8" spans="1:6">
      <c r="A5693" s="199"/>
      <c r="B5693" s="216"/>
      <c r="C5693" s="199"/>
      <c r="D5693" s="199"/>
      <c r="E5693" s="199"/>
      <c r="F5693" s="199"/>
    </row>
    <row r="5694" s="197" customFormat="true" ht="15.8" spans="1:6">
      <c r="A5694" s="199"/>
      <c r="B5694" s="216"/>
      <c r="C5694" s="199"/>
      <c r="D5694" s="199"/>
      <c r="E5694" s="199"/>
      <c r="F5694" s="199"/>
    </row>
    <row r="5695" s="197" customFormat="true" ht="15.8" spans="1:6">
      <c r="A5695" s="199"/>
      <c r="B5695" s="216"/>
      <c r="C5695" s="199"/>
      <c r="D5695" s="199"/>
      <c r="E5695" s="199"/>
      <c r="F5695" s="199"/>
    </row>
    <row r="5696" s="197" customFormat="true" ht="15.8" spans="1:6">
      <c r="A5696" s="199"/>
      <c r="B5696" s="216"/>
      <c r="C5696" s="199"/>
      <c r="D5696" s="199"/>
      <c r="E5696" s="199"/>
      <c r="F5696" s="199"/>
    </row>
    <row r="5697" s="197" customFormat="true" ht="15.8" spans="1:6">
      <c r="A5697" s="199"/>
      <c r="B5697" s="216"/>
      <c r="C5697" s="199"/>
      <c r="D5697" s="199"/>
      <c r="E5697" s="199"/>
      <c r="F5697" s="199"/>
    </row>
    <row r="5698" s="197" customFormat="true" ht="15.8" spans="1:6">
      <c r="A5698" s="199"/>
      <c r="B5698" s="216"/>
      <c r="C5698" s="199"/>
      <c r="D5698" s="199"/>
      <c r="E5698" s="199"/>
      <c r="F5698" s="199"/>
    </row>
    <row r="5699" s="197" customFormat="true" ht="15.8" spans="1:6">
      <c r="A5699" s="199"/>
      <c r="B5699" s="216"/>
      <c r="C5699" s="199"/>
      <c r="D5699" s="199"/>
      <c r="E5699" s="199"/>
      <c r="F5699" s="199"/>
    </row>
    <row r="5700" s="197" customFormat="true" ht="15.8" spans="1:6">
      <c r="A5700" s="199"/>
      <c r="B5700" s="216"/>
      <c r="C5700" s="199"/>
      <c r="D5700" s="199"/>
      <c r="E5700" s="199"/>
      <c r="F5700" s="199"/>
    </row>
    <row r="5701" s="197" customFormat="true" ht="15.8" spans="1:6">
      <c r="A5701" s="199"/>
      <c r="B5701" s="216"/>
      <c r="C5701" s="199"/>
      <c r="D5701" s="199"/>
      <c r="E5701" s="199"/>
      <c r="F5701" s="199"/>
    </row>
    <row r="5702" s="197" customFormat="true" ht="15.8" spans="1:6">
      <c r="A5702" s="199"/>
      <c r="B5702" s="216"/>
      <c r="C5702" s="199"/>
      <c r="D5702" s="199"/>
      <c r="E5702" s="199"/>
      <c r="F5702" s="199"/>
    </row>
    <row r="5703" s="197" customFormat="true" ht="15.8" spans="1:6">
      <c r="A5703" s="199"/>
      <c r="B5703" s="216"/>
      <c r="C5703" s="199"/>
      <c r="D5703" s="199"/>
      <c r="E5703" s="199"/>
      <c r="F5703" s="199"/>
    </row>
    <row r="5704" s="197" customFormat="true" ht="15.8" spans="1:6">
      <c r="A5704" s="199"/>
      <c r="B5704" s="216"/>
      <c r="C5704" s="199"/>
      <c r="D5704" s="199"/>
      <c r="E5704" s="199"/>
      <c r="F5704" s="199"/>
    </row>
    <row r="5705" s="197" customFormat="true" ht="15.8" spans="1:6">
      <c r="A5705" s="199"/>
      <c r="B5705" s="216"/>
      <c r="C5705" s="199"/>
      <c r="D5705" s="199"/>
      <c r="E5705" s="199"/>
      <c r="F5705" s="199"/>
    </row>
    <row r="5706" s="197" customFormat="true" ht="15.8" spans="1:6">
      <c r="A5706" s="199"/>
      <c r="B5706" s="216"/>
      <c r="C5706" s="199"/>
      <c r="D5706" s="199"/>
      <c r="E5706" s="199"/>
      <c r="F5706" s="199"/>
    </row>
    <row r="5707" s="197" customFormat="true" ht="15.8" spans="1:6">
      <c r="A5707" s="199"/>
      <c r="B5707" s="216"/>
      <c r="C5707" s="199"/>
      <c r="D5707" s="199"/>
      <c r="E5707" s="199"/>
      <c r="F5707" s="199"/>
    </row>
    <row r="5708" s="197" customFormat="true" ht="15.8" spans="1:6">
      <c r="A5708" s="199"/>
      <c r="B5708" s="216"/>
      <c r="C5708" s="199"/>
      <c r="D5708" s="199"/>
      <c r="E5708" s="199"/>
      <c r="F5708" s="199"/>
    </row>
    <row r="5709" s="197" customFormat="true" ht="15.8" spans="1:6">
      <c r="A5709" s="199"/>
      <c r="B5709" s="216"/>
      <c r="C5709" s="199"/>
      <c r="D5709" s="199"/>
      <c r="E5709" s="199"/>
      <c r="F5709" s="199"/>
    </row>
    <row r="5710" s="197" customFormat="true" ht="15.8" spans="1:6">
      <c r="A5710" s="199"/>
      <c r="B5710" s="216"/>
      <c r="C5710" s="199"/>
      <c r="D5710" s="199"/>
      <c r="E5710" s="199"/>
      <c r="F5710" s="199"/>
    </row>
    <row r="5711" s="197" customFormat="true" ht="15.8" spans="1:6">
      <c r="A5711" s="199"/>
      <c r="B5711" s="216"/>
      <c r="C5711" s="199"/>
      <c r="D5711" s="199"/>
      <c r="E5711" s="199"/>
      <c r="F5711" s="199"/>
    </row>
    <row r="5712" s="197" customFormat="true" ht="15.8" spans="1:6">
      <c r="A5712" s="199"/>
      <c r="B5712" s="216"/>
      <c r="C5712" s="199"/>
      <c r="D5712" s="199"/>
      <c r="E5712" s="199"/>
      <c r="F5712" s="199"/>
    </row>
    <row r="5713" s="197" customFormat="true" ht="15.8" spans="1:6">
      <c r="A5713" s="199"/>
      <c r="B5713" s="216"/>
      <c r="C5713" s="199"/>
      <c r="D5713" s="199"/>
      <c r="E5713" s="199"/>
      <c r="F5713" s="199"/>
    </row>
    <row r="5714" s="197" customFormat="true" ht="15.8" spans="1:6">
      <c r="A5714" s="199"/>
      <c r="B5714" s="216"/>
      <c r="C5714" s="199"/>
      <c r="D5714" s="199"/>
      <c r="E5714" s="199"/>
      <c r="F5714" s="199"/>
    </row>
    <row r="5715" s="197" customFormat="true" ht="15.8" spans="1:6">
      <c r="A5715" s="199"/>
      <c r="B5715" s="216"/>
      <c r="C5715" s="199"/>
      <c r="D5715" s="199"/>
      <c r="E5715" s="199"/>
      <c r="F5715" s="199"/>
    </row>
    <row r="5716" s="197" customFormat="true" ht="15.8" spans="1:6">
      <c r="A5716" s="199"/>
      <c r="B5716" s="216"/>
      <c r="C5716" s="199"/>
      <c r="D5716" s="199"/>
      <c r="E5716" s="199"/>
      <c r="F5716" s="199"/>
    </row>
    <row r="5717" s="197" customFormat="true" ht="15.8" spans="1:6">
      <c r="A5717" s="199"/>
      <c r="B5717" s="216"/>
      <c r="C5717" s="199"/>
      <c r="D5717" s="199"/>
      <c r="E5717" s="199"/>
      <c r="F5717" s="199"/>
    </row>
    <row r="5718" s="197" customFormat="true" ht="15.8" spans="1:6">
      <c r="A5718" s="199"/>
      <c r="B5718" s="216"/>
      <c r="C5718" s="199"/>
      <c r="D5718" s="199"/>
      <c r="E5718" s="199"/>
      <c r="F5718" s="199"/>
    </row>
    <row r="5719" s="197" customFormat="true" ht="15.8" spans="1:6">
      <c r="A5719" s="199"/>
      <c r="B5719" s="216"/>
      <c r="C5719" s="199"/>
      <c r="D5719" s="199"/>
      <c r="E5719" s="199"/>
      <c r="F5719" s="199"/>
    </row>
    <row r="5720" s="197" customFormat="true" ht="15.8" spans="1:6">
      <c r="A5720" s="199"/>
      <c r="B5720" s="216"/>
      <c r="C5720" s="199"/>
      <c r="D5720" s="199"/>
      <c r="E5720" s="199"/>
      <c r="F5720" s="199"/>
    </row>
    <row r="5721" s="197" customFormat="true" ht="15.8" spans="1:6">
      <c r="A5721" s="199"/>
      <c r="B5721" s="216"/>
      <c r="C5721" s="199"/>
      <c r="D5721" s="199"/>
      <c r="E5721" s="199"/>
      <c r="F5721" s="199"/>
    </row>
    <row r="5722" s="197" customFormat="true" ht="15.8" spans="1:6">
      <c r="A5722" s="199"/>
      <c r="B5722" s="216"/>
      <c r="C5722" s="199"/>
      <c r="D5722" s="199"/>
      <c r="E5722" s="199"/>
      <c r="F5722" s="199"/>
    </row>
    <row r="5723" s="197" customFormat="true" ht="15.8" spans="1:6">
      <c r="A5723" s="199"/>
      <c r="B5723" s="216"/>
      <c r="C5723" s="199"/>
      <c r="D5723" s="199"/>
      <c r="E5723" s="199"/>
      <c r="F5723" s="199"/>
    </row>
    <row r="5724" s="197" customFormat="true" ht="15.8" spans="1:6">
      <c r="A5724" s="199"/>
      <c r="B5724" s="216"/>
      <c r="C5724" s="199"/>
      <c r="D5724" s="199"/>
      <c r="E5724" s="199"/>
      <c r="F5724" s="199"/>
    </row>
    <row r="5725" s="197" customFormat="true" ht="15.8" spans="1:6">
      <c r="A5725" s="199"/>
      <c r="B5725" s="216"/>
      <c r="C5725" s="199"/>
      <c r="D5725" s="199"/>
      <c r="E5725" s="199"/>
      <c r="F5725" s="199"/>
    </row>
    <row r="5726" s="197" customFormat="true" ht="15.8" spans="1:6">
      <c r="A5726" s="199"/>
      <c r="B5726" s="216"/>
      <c r="C5726" s="199"/>
      <c r="D5726" s="199"/>
      <c r="E5726" s="199"/>
      <c r="F5726" s="199"/>
    </row>
    <row r="5727" s="197" customFormat="true" ht="15.8" spans="1:6">
      <c r="A5727" s="199"/>
      <c r="B5727" s="216"/>
      <c r="C5727" s="199"/>
      <c r="D5727" s="199"/>
      <c r="E5727" s="199"/>
      <c r="F5727" s="199"/>
    </row>
    <row r="5728" s="197" customFormat="true" ht="15.8" spans="1:6">
      <c r="A5728" s="199"/>
      <c r="B5728" s="216"/>
      <c r="C5728" s="199"/>
      <c r="D5728" s="199"/>
      <c r="E5728" s="199"/>
      <c r="F5728" s="199"/>
    </row>
    <row r="5729" s="197" customFormat="true" ht="15.8" spans="1:6">
      <c r="A5729" s="199"/>
      <c r="B5729" s="216"/>
      <c r="C5729" s="199"/>
      <c r="D5729" s="199"/>
      <c r="E5729" s="199"/>
      <c r="F5729" s="199"/>
    </row>
    <row r="5730" s="197" customFormat="true" ht="15.8" spans="1:6">
      <c r="A5730" s="199"/>
      <c r="B5730" s="216"/>
      <c r="C5730" s="199"/>
      <c r="D5730" s="199"/>
      <c r="E5730" s="199"/>
      <c r="F5730" s="199"/>
    </row>
    <row r="5731" s="197" customFormat="true" ht="15.8" spans="1:6">
      <c r="A5731" s="199"/>
      <c r="B5731" s="216"/>
      <c r="C5731" s="199"/>
      <c r="D5731" s="199"/>
      <c r="E5731" s="199"/>
      <c r="F5731" s="199"/>
    </row>
    <row r="5732" s="197" customFormat="true" ht="15.8" spans="1:6">
      <c r="A5732" s="199"/>
      <c r="B5732" s="216"/>
      <c r="C5732" s="199"/>
      <c r="D5732" s="199"/>
      <c r="E5732" s="199"/>
      <c r="F5732" s="199"/>
    </row>
    <row r="5733" s="197" customFormat="true" ht="15.8" spans="1:6">
      <c r="A5733" s="199"/>
      <c r="B5733" s="216"/>
      <c r="C5733" s="199"/>
      <c r="D5733" s="199"/>
      <c r="E5733" s="199"/>
      <c r="F5733" s="199"/>
    </row>
    <row r="5734" s="197" customFormat="true" ht="15.8" spans="1:6">
      <c r="A5734" s="199"/>
      <c r="B5734" s="216"/>
      <c r="C5734" s="199"/>
      <c r="D5734" s="199"/>
      <c r="E5734" s="199"/>
      <c r="F5734" s="199"/>
    </row>
    <row r="5735" s="197" customFormat="true" ht="15.8" spans="1:6">
      <c r="A5735" s="199"/>
      <c r="B5735" s="216"/>
      <c r="C5735" s="199"/>
      <c r="D5735" s="199"/>
      <c r="E5735" s="199"/>
      <c r="F5735" s="199"/>
    </row>
    <row r="5736" s="197" customFormat="true" ht="15.8" spans="1:6">
      <c r="A5736" s="199"/>
      <c r="B5736" s="216"/>
      <c r="C5736" s="199"/>
      <c r="D5736" s="199"/>
      <c r="E5736" s="199"/>
      <c r="F5736" s="199"/>
    </row>
    <row r="5737" s="197" customFormat="true" ht="15.8" spans="1:6">
      <c r="A5737" s="199"/>
      <c r="B5737" s="216"/>
      <c r="C5737" s="199"/>
      <c r="D5737" s="199"/>
      <c r="E5737" s="199"/>
      <c r="F5737" s="199"/>
    </row>
    <row r="5738" s="197" customFormat="true" ht="15.8" spans="1:6">
      <c r="A5738" s="199"/>
      <c r="B5738" s="216"/>
      <c r="C5738" s="199"/>
      <c r="D5738" s="199"/>
      <c r="E5738" s="199"/>
      <c r="F5738" s="199"/>
    </row>
    <row r="5739" s="197" customFormat="true" ht="15.8" spans="1:6">
      <c r="A5739" s="199"/>
      <c r="B5739" s="216"/>
      <c r="C5739" s="199"/>
      <c r="D5739" s="199"/>
      <c r="E5739" s="199"/>
      <c r="F5739" s="199"/>
    </row>
    <row r="5740" s="197" customFormat="true" ht="15.8" spans="1:6">
      <c r="A5740" s="199"/>
      <c r="B5740" s="216"/>
      <c r="C5740" s="199"/>
      <c r="D5740" s="199"/>
      <c r="E5740" s="199"/>
      <c r="F5740" s="199"/>
    </row>
    <row r="5741" s="197" customFormat="true" ht="15.8" spans="1:6">
      <c r="A5741" s="199"/>
      <c r="B5741" s="216"/>
      <c r="C5741" s="199"/>
      <c r="D5741" s="199"/>
      <c r="E5741" s="199"/>
      <c r="F5741" s="199"/>
    </row>
    <row r="5742" s="197" customFormat="true" ht="15.8" spans="1:6">
      <c r="A5742" s="199"/>
      <c r="B5742" s="216"/>
      <c r="C5742" s="199"/>
      <c r="D5742" s="199"/>
      <c r="E5742" s="199"/>
      <c r="F5742" s="199"/>
    </row>
    <row r="5743" s="197" customFormat="true" ht="15.8" spans="1:6">
      <c r="A5743" s="199"/>
      <c r="B5743" s="216"/>
      <c r="C5743" s="199"/>
      <c r="D5743" s="199"/>
      <c r="E5743" s="199"/>
      <c r="F5743" s="199"/>
    </row>
    <row r="5744" s="197" customFormat="true" ht="15.8" spans="1:6">
      <c r="A5744" s="199"/>
      <c r="B5744" s="216"/>
      <c r="C5744" s="199"/>
      <c r="D5744" s="199"/>
      <c r="E5744" s="199"/>
      <c r="F5744" s="199"/>
    </row>
    <row r="5745" s="197" customFormat="true" ht="15.8" spans="1:6">
      <c r="A5745" s="199"/>
      <c r="B5745" s="216"/>
      <c r="C5745" s="199"/>
      <c r="D5745" s="199"/>
      <c r="E5745" s="199"/>
      <c r="F5745" s="199"/>
    </row>
    <row r="5746" s="197" customFormat="true" ht="15.8" spans="1:6">
      <c r="A5746" s="199"/>
      <c r="B5746" s="216"/>
      <c r="C5746" s="199"/>
      <c r="D5746" s="199"/>
      <c r="E5746" s="199"/>
      <c r="F5746" s="199"/>
    </row>
    <row r="5747" s="197" customFormat="true" ht="15.8" spans="1:6">
      <c r="A5747" s="199"/>
      <c r="B5747" s="216"/>
      <c r="C5747" s="199"/>
      <c r="D5747" s="199"/>
      <c r="E5747" s="199"/>
      <c r="F5747" s="199"/>
    </row>
    <row r="5748" s="197" customFormat="true" ht="15.8" spans="1:6">
      <c r="A5748" s="199"/>
      <c r="B5748" s="216"/>
      <c r="C5748" s="199"/>
      <c r="D5748" s="199"/>
      <c r="E5748" s="199"/>
      <c r="F5748" s="199"/>
    </row>
    <row r="5749" s="197" customFormat="true" ht="15.8" spans="1:6">
      <c r="A5749" s="199"/>
      <c r="B5749" s="216"/>
      <c r="C5749" s="199"/>
      <c r="D5749" s="199"/>
      <c r="E5749" s="199"/>
      <c r="F5749" s="199"/>
    </row>
    <row r="5750" s="197" customFormat="true" ht="15.8" spans="1:6">
      <c r="A5750" s="199"/>
      <c r="B5750" s="216"/>
      <c r="C5750" s="199"/>
      <c r="D5750" s="199"/>
      <c r="E5750" s="199"/>
      <c r="F5750" s="199"/>
    </row>
    <row r="5751" s="197" customFormat="true" ht="15.8" spans="1:6">
      <c r="A5751" s="199"/>
      <c r="B5751" s="216"/>
      <c r="C5751" s="199"/>
      <c r="D5751" s="199"/>
      <c r="E5751" s="199"/>
      <c r="F5751" s="199"/>
    </row>
    <row r="5752" s="197" customFormat="true" ht="15.8" spans="1:6">
      <c r="A5752" s="199"/>
      <c r="B5752" s="216"/>
      <c r="C5752" s="199"/>
      <c r="D5752" s="199"/>
      <c r="E5752" s="199"/>
      <c r="F5752" s="199"/>
    </row>
    <row r="5753" s="197" customFormat="true" ht="15.8" spans="1:6">
      <c r="A5753" s="199"/>
      <c r="B5753" s="216"/>
      <c r="C5753" s="199"/>
      <c r="D5753" s="199"/>
      <c r="E5753" s="199"/>
      <c r="F5753" s="199"/>
    </row>
    <row r="5754" s="197" customFormat="true" ht="15.8" spans="1:6">
      <c r="A5754" s="199"/>
      <c r="B5754" s="216"/>
      <c r="C5754" s="199"/>
      <c r="D5754" s="199"/>
      <c r="E5754" s="199"/>
      <c r="F5754" s="199"/>
    </row>
    <row r="5755" s="197" customFormat="true" ht="15.8" spans="1:6">
      <c r="A5755" s="199"/>
      <c r="B5755" s="216"/>
      <c r="C5755" s="199"/>
      <c r="D5755" s="199"/>
      <c r="E5755" s="199"/>
      <c r="F5755" s="199"/>
    </row>
    <row r="5756" s="197" customFormat="true" ht="15.8" spans="1:6">
      <c r="A5756" s="199"/>
      <c r="B5756" s="216"/>
      <c r="C5756" s="199"/>
      <c r="D5756" s="199"/>
      <c r="E5756" s="199"/>
      <c r="F5756" s="199"/>
    </row>
    <row r="5757" s="197" customFormat="true" ht="15.8" spans="1:6">
      <c r="A5757" s="199"/>
      <c r="B5757" s="216"/>
      <c r="C5757" s="199"/>
      <c r="D5757" s="199"/>
      <c r="E5757" s="199"/>
      <c r="F5757" s="199"/>
    </row>
    <row r="5758" s="197" customFormat="true" ht="15.8" spans="1:6">
      <c r="A5758" s="199"/>
      <c r="B5758" s="216"/>
      <c r="C5758" s="199"/>
      <c r="D5758" s="199"/>
      <c r="E5758" s="199"/>
      <c r="F5758" s="199"/>
    </row>
    <row r="5759" s="197" customFormat="true" ht="15.8" spans="1:6">
      <c r="A5759" s="199"/>
      <c r="B5759" s="216"/>
      <c r="C5759" s="199"/>
      <c r="D5759" s="199"/>
      <c r="E5759" s="199"/>
      <c r="F5759" s="199"/>
    </row>
    <row r="5760" s="197" customFormat="true" ht="15.8" spans="1:6">
      <c r="A5760" s="199"/>
      <c r="B5760" s="216"/>
      <c r="C5760" s="199"/>
      <c r="D5760" s="199"/>
      <c r="E5760" s="199"/>
      <c r="F5760" s="199"/>
    </row>
    <row r="5761" s="197" customFormat="true" ht="15.8" spans="1:6">
      <c r="A5761" s="199"/>
      <c r="B5761" s="216"/>
      <c r="C5761" s="199"/>
      <c r="D5761" s="199"/>
      <c r="E5761" s="199"/>
      <c r="F5761" s="199"/>
    </row>
    <row r="5762" s="197" customFormat="true" ht="15.8" spans="1:6">
      <c r="A5762" s="199"/>
      <c r="B5762" s="216"/>
      <c r="C5762" s="199"/>
      <c r="D5762" s="199"/>
      <c r="E5762" s="199"/>
      <c r="F5762" s="199"/>
    </row>
    <row r="5763" s="197" customFormat="true" ht="15.8" spans="1:6">
      <c r="A5763" s="199"/>
      <c r="B5763" s="216"/>
      <c r="C5763" s="199"/>
      <c r="D5763" s="199"/>
      <c r="E5763" s="199"/>
      <c r="F5763" s="199"/>
    </row>
    <row r="5764" s="197" customFormat="true" ht="15.8" spans="1:6">
      <c r="A5764" s="199"/>
      <c r="B5764" s="216"/>
      <c r="C5764" s="199"/>
      <c r="D5764" s="199"/>
      <c r="E5764" s="199"/>
      <c r="F5764" s="199"/>
    </row>
    <row r="5765" s="197" customFormat="true" ht="15.8" spans="1:6">
      <c r="A5765" s="199"/>
      <c r="B5765" s="216"/>
      <c r="C5765" s="199"/>
      <c r="D5765" s="199"/>
      <c r="E5765" s="199"/>
      <c r="F5765" s="199"/>
    </row>
    <row r="5766" s="197" customFormat="true" ht="15.8" spans="1:6">
      <c r="A5766" s="199"/>
      <c r="B5766" s="216"/>
      <c r="C5766" s="199"/>
      <c r="D5766" s="199"/>
      <c r="E5766" s="199"/>
      <c r="F5766" s="199"/>
    </row>
    <row r="5767" s="197" customFormat="true" ht="15.8" spans="1:6">
      <c r="A5767" s="199"/>
      <c r="B5767" s="216"/>
      <c r="C5767" s="199"/>
      <c r="D5767" s="199"/>
      <c r="E5767" s="199"/>
      <c r="F5767" s="199"/>
    </row>
    <row r="5768" s="197" customFormat="true" ht="15.8" spans="1:6">
      <c r="A5768" s="199"/>
      <c r="B5768" s="216"/>
      <c r="C5768" s="199"/>
      <c r="D5768" s="199"/>
      <c r="E5768" s="199"/>
      <c r="F5768" s="199"/>
    </row>
    <row r="5769" s="197" customFormat="true" ht="15.8" spans="1:6">
      <c r="A5769" s="199"/>
      <c r="B5769" s="216"/>
      <c r="C5769" s="199"/>
      <c r="D5769" s="199"/>
      <c r="E5769" s="199"/>
      <c r="F5769" s="199"/>
    </row>
    <row r="5770" s="197" customFormat="true" ht="15.8" spans="1:6">
      <c r="A5770" s="199"/>
      <c r="B5770" s="216"/>
      <c r="C5770" s="199"/>
      <c r="D5770" s="199"/>
      <c r="E5770" s="199"/>
      <c r="F5770" s="199"/>
    </row>
    <row r="5771" s="197" customFormat="true" ht="15.8" spans="1:6">
      <c r="A5771" s="199"/>
      <c r="B5771" s="216"/>
      <c r="C5771" s="199"/>
      <c r="D5771" s="199"/>
      <c r="E5771" s="199"/>
      <c r="F5771" s="199"/>
    </row>
    <row r="5772" s="197" customFormat="true" ht="15.8" spans="1:6">
      <c r="A5772" s="199"/>
      <c r="B5772" s="216"/>
      <c r="C5772" s="199"/>
      <c r="D5772" s="199"/>
      <c r="E5772" s="199"/>
      <c r="F5772" s="199"/>
    </row>
    <row r="5773" s="197" customFormat="true" ht="15.8" spans="1:6">
      <c r="A5773" s="199"/>
      <c r="B5773" s="216"/>
      <c r="C5773" s="199"/>
      <c r="D5773" s="199"/>
      <c r="E5773" s="199"/>
      <c r="F5773" s="199"/>
    </row>
    <row r="5774" s="197" customFormat="true" ht="15.8" spans="1:6">
      <c r="A5774" s="199"/>
      <c r="B5774" s="216"/>
      <c r="C5774" s="199"/>
      <c r="D5774" s="199"/>
      <c r="E5774" s="199"/>
      <c r="F5774" s="199"/>
    </row>
    <row r="5775" s="197" customFormat="true" ht="15.8" spans="1:6">
      <c r="A5775" s="199"/>
      <c r="B5775" s="216"/>
      <c r="C5775" s="199"/>
      <c r="D5775" s="199"/>
      <c r="E5775" s="199"/>
      <c r="F5775" s="199"/>
    </row>
    <row r="5776" s="197" customFormat="true" ht="15.8" spans="1:6">
      <c r="A5776" s="199"/>
      <c r="B5776" s="216"/>
      <c r="C5776" s="199"/>
      <c r="D5776" s="199"/>
      <c r="E5776" s="199"/>
      <c r="F5776" s="199"/>
    </row>
    <row r="5777" s="197" customFormat="true" ht="15.8" spans="1:6">
      <c r="A5777" s="199"/>
      <c r="B5777" s="216"/>
      <c r="C5777" s="199"/>
      <c r="D5777" s="199"/>
      <c r="E5777" s="199"/>
      <c r="F5777" s="199"/>
    </row>
    <row r="5778" s="197" customFormat="true" ht="15.8" spans="1:6">
      <c r="A5778" s="199"/>
      <c r="B5778" s="216"/>
      <c r="C5778" s="199"/>
      <c r="D5778" s="199"/>
      <c r="E5778" s="199"/>
      <c r="F5778" s="199"/>
    </row>
    <row r="5779" s="197" customFormat="true" ht="15.8" spans="1:6">
      <c r="A5779" s="199"/>
      <c r="B5779" s="216"/>
      <c r="C5779" s="199"/>
      <c r="D5779" s="199"/>
      <c r="E5779" s="199"/>
      <c r="F5779" s="199"/>
    </row>
    <row r="5780" s="197" customFormat="true" ht="15.8" spans="1:6">
      <c r="A5780" s="199"/>
      <c r="B5780" s="216"/>
      <c r="C5780" s="199"/>
      <c r="D5780" s="199"/>
      <c r="E5780" s="199"/>
      <c r="F5780" s="199"/>
    </row>
    <row r="5781" s="197" customFormat="true" ht="15.8" spans="1:6">
      <c r="A5781" s="199"/>
      <c r="B5781" s="216"/>
      <c r="C5781" s="199"/>
      <c r="D5781" s="199"/>
      <c r="E5781" s="199"/>
      <c r="F5781" s="199"/>
    </row>
    <row r="5782" s="197" customFormat="true" ht="15.8" spans="1:6">
      <c r="A5782" s="199"/>
      <c r="B5782" s="216"/>
      <c r="C5782" s="199"/>
      <c r="D5782" s="199"/>
      <c r="E5782" s="199"/>
      <c r="F5782" s="199"/>
    </row>
    <row r="5783" s="197" customFormat="true" ht="15.8" spans="1:6">
      <c r="A5783" s="199"/>
      <c r="B5783" s="216"/>
      <c r="C5783" s="199"/>
      <c r="D5783" s="199"/>
      <c r="E5783" s="199"/>
      <c r="F5783" s="199"/>
    </row>
    <row r="5784" s="197" customFormat="true" ht="15.8" spans="1:6">
      <c r="A5784" s="199"/>
      <c r="B5784" s="216"/>
      <c r="C5784" s="199"/>
      <c r="D5784" s="199"/>
      <c r="E5784" s="199"/>
      <c r="F5784" s="199"/>
    </row>
    <row r="5785" s="197" customFormat="true" ht="15.8" spans="1:6">
      <c r="A5785" s="199"/>
      <c r="B5785" s="216"/>
      <c r="C5785" s="199"/>
      <c r="D5785" s="199"/>
      <c r="E5785" s="199"/>
      <c r="F5785" s="199"/>
    </row>
    <row r="5786" s="197" customFormat="true" ht="15.8" spans="1:6">
      <c r="A5786" s="199"/>
      <c r="B5786" s="216"/>
      <c r="C5786" s="199"/>
      <c r="D5786" s="199"/>
      <c r="E5786" s="199"/>
      <c r="F5786" s="199"/>
    </row>
    <row r="5787" s="197" customFormat="true" ht="15.8" spans="1:6">
      <c r="A5787" s="199"/>
      <c r="B5787" s="216"/>
      <c r="C5787" s="199"/>
      <c r="D5787" s="199"/>
      <c r="E5787" s="199"/>
      <c r="F5787" s="199"/>
    </row>
    <row r="5788" s="197" customFormat="true" ht="15.8" spans="1:6">
      <c r="A5788" s="199"/>
      <c r="B5788" s="216"/>
      <c r="C5788" s="199"/>
      <c r="D5788" s="199"/>
      <c r="E5788" s="199"/>
      <c r="F5788" s="199"/>
    </row>
    <row r="5789" s="197" customFormat="true" ht="15.8" spans="1:6">
      <c r="A5789" s="199"/>
      <c r="B5789" s="216"/>
      <c r="C5789" s="199"/>
      <c r="D5789" s="199"/>
      <c r="E5789" s="199"/>
      <c r="F5789" s="199"/>
    </row>
    <row r="5790" s="197" customFormat="true" ht="15.8" spans="1:6">
      <c r="A5790" s="199"/>
      <c r="B5790" s="216"/>
      <c r="C5790" s="199"/>
      <c r="D5790" s="199"/>
      <c r="E5790" s="199"/>
      <c r="F5790" s="199"/>
    </row>
    <row r="5791" s="197" customFormat="true" ht="15.8" spans="1:6">
      <c r="A5791" s="199"/>
      <c r="B5791" s="216"/>
      <c r="C5791" s="199"/>
      <c r="D5791" s="199"/>
      <c r="E5791" s="199"/>
      <c r="F5791" s="199"/>
    </row>
    <row r="5792" s="197" customFormat="true" ht="15.8" spans="1:6">
      <c r="A5792" s="199"/>
      <c r="B5792" s="216"/>
      <c r="C5792" s="199"/>
      <c r="D5792" s="199"/>
      <c r="E5792" s="199"/>
      <c r="F5792" s="199"/>
    </row>
    <row r="5793" s="197" customFormat="true" ht="15.8" spans="1:6">
      <c r="A5793" s="199"/>
      <c r="B5793" s="216"/>
      <c r="C5793" s="199"/>
      <c r="D5793" s="199"/>
      <c r="E5793" s="199"/>
      <c r="F5793" s="199"/>
    </row>
    <row r="5794" s="197" customFormat="true" ht="15.8" spans="1:6">
      <c r="A5794" s="199"/>
      <c r="B5794" s="216"/>
      <c r="C5794" s="199"/>
      <c r="D5794" s="199"/>
      <c r="E5794" s="199"/>
      <c r="F5794" s="199"/>
    </row>
    <row r="5795" s="197" customFormat="true" ht="15.8" spans="1:6">
      <c r="A5795" s="199"/>
      <c r="B5795" s="216"/>
      <c r="C5795" s="199"/>
      <c r="D5795" s="199"/>
      <c r="E5795" s="199"/>
      <c r="F5795" s="199"/>
    </row>
    <row r="5796" s="197" customFormat="true" ht="15.8" spans="1:6">
      <c r="A5796" s="199"/>
      <c r="B5796" s="216"/>
      <c r="C5796" s="199"/>
      <c r="D5796" s="199"/>
      <c r="E5796" s="199"/>
      <c r="F5796" s="199"/>
    </row>
    <row r="5797" s="197" customFormat="true" ht="15.8" spans="1:6">
      <c r="A5797" s="199"/>
      <c r="B5797" s="216"/>
      <c r="C5797" s="199"/>
      <c r="D5797" s="199"/>
      <c r="E5797" s="199"/>
      <c r="F5797" s="199"/>
    </row>
    <row r="5798" s="197" customFormat="true" ht="15.8" spans="1:6">
      <c r="A5798" s="199"/>
      <c r="B5798" s="216"/>
      <c r="C5798" s="199"/>
      <c r="D5798" s="199"/>
      <c r="E5798" s="199"/>
      <c r="F5798" s="199"/>
    </row>
    <row r="5799" s="197" customFormat="true" ht="15.8" spans="1:6">
      <c r="A5799" s="199"/>
      <c r="B5799" s="216"/>
      <c r="C5799" s="199"/>
      <c r="D5799" s="199"/>
      <c r="E5799" s="199"/>
      <c r="F5799" s="199"/>
    </row>
    <row r="5800" s="197" customFormat="true" ht="15.8" spans="1:6">
      <c r="A5800" s="199"/>
      <c r="B5800" s="216"/>
      <c r="C5800" s="199"/>
      <c r="D5800" s="199"/>
      <c r="E5800" s="199"/>
      <c r="F5800" s="199"/>
    </row>
    <row r="5801" s="197" customFormat="true" ht="15.8" spans="1:6">
      <c r="A5801" s="199"/>
      <c r="B5801" s="216"/>
      <c r="C5801" s="199"/>
      <c r="D5801" s="199"/>
      <c r="E5801" s="199"/>
      <c r="F5801" s="199"/>
    </row>
    <row r="5802" s="197" customFormat="true" ht="15.8" spans="1:6">
      <c r="A5802" s="199"/>
      <c r="B5802" s="216"/>
      <c r="C5802" s="199"/>
      <c r="D5802" s="199"/>
      <c r="E5802" s="199"/>
      <c r="F5802" s="199"/>
    </row>
    <row r="5803" s="197" customFormat="true" ht="15.8" spans="1:6">
      <c r="A5803" s="199"/>
      <c r="B5803" s="216"/>
      <c r="C5803" s="199"/>
      <c r="D5803" s="199"/>
      <c r="E5803" s="199"/>
      <c r="F5803" s="199"/>
    </row>
    <row r="5804" s="197" customFormat="true" ht="15.8" spans="1:6">
      <c r="A5804" s="199"/>
      <c r="B5804" s="216"/>
      <c r="C5804" s="199"/>
      <c r="D5804" s="199"/>
      <c r="E5804" s="199"/>
      <c r="F5804" s="199"/>
    </row>
    <row r="5805" s="197" customFormat="true" ht="15.8" spans="1:6">
      <c r="A5805" s="199"/>
      <c r="B5805" s="216"/>
      <c r="C5805" s="199"/>
      <c r="D5805" s="199"/>
      <c r="E5805" s="199"/>
      <c r="F5805" s="199"/>
    </row>
    <row r="5806" s="197" customFormat="true" ht="15.8" spans="1:6">
      <c r="A5806" s="199"/>
      <c r="B5806" s="216"/>
      <c r="C5806" s="199"/>
      <c r="D5806" s="199"/>
      <c r="E5806" s="199"/>
      <c r="F5806" s="199"/>
    </row>
    <row r="5807" s="197" customFormat="true" ht="15.8" spans="1:6">
      <c r="A5807" s="199"/>
      <c r="B5807" s="216"/>
      <c r="C5807" s="199"/>
      <c r="D5807" s="199"/>
      <c r="E5807" s="199"/>
      <c r="F5807" s="199"/>
    </row>
    <row r="5808" s="197" customFormat="true" ht="15.8" spans="1:6">
      <c r="A5808" s="199"/>
      <c r="B5808" s="216"/>
      <c r="C5808" s="199"/>
      <c r="D5808" s="199"/>
      <c r="E5808" s="199"/>
      <c r="F5808" s="199"/>
    </row>
    <row r="5809" s="197" customFormat="true" ht="15.8" spans="1:6">
      <c r="A5809" s="199"/>
      <c r="B5809" s="216"/>
      <c r="C5809" s="199"/>
      <c r="D5809" s="199"/>
      <c r="E5809" s="199"/>
      <c r="F5809" s="199"/>
    </row>
    <row r="5810" s="197" customFormat="true" ht="15.8" spans="1:6">
      <c r="A5810" s="199"/>
      <c r="B5810" s="216"/>
      <c r="C5810" s="199"/>
      <c r="D5810" s="199"/>
      <c r="E5810" s="199"/>
      <c r="F5810" s="199"/>
    </row>
    <row r="5811" s="197" customFormat="true" ht="15.8" spans="1:6">
      <c r="A5811" s="199"/>
      <c r="B5811" s="216"/>
      <c r="C5811" s="199"/>
      <c r="D5811" s="199"/>
      <c r="E5811" s="199"/>
      <c r="F5811" s="199"/>
    </row>
    <row r="5812" s="197" customFormat="true" ht="15.8" spans="1:6">
      <c r="A5812" s="199"/>
      <c r="B5812" s="216"/>
      <c r="C5812" s="199"/>
      <c r="D5812" s="199"/>
      <c r="E5812" s="199"/>
      <c r="F5812" s="199"/>
    </row>
    <row r="5813" s="197" customFormat="true" ht="15.8" spans="1:6">
      <c r="A5813" s="199"/>
      <c r="B5813" s="216"/>
      <c r="C5813" s="199"/>
      <c r="D5813" s="199"/>
      <c r="E5813" s="199"/>
      <c r="F5813" s="199"/>
    </row>
    <row r="5814" s="197" customFormat="true" ht="15.8" spans="1:6">
      <c r="A5814" s="199"/>
      <c r="B5814" s="216"/>
      <c r="C5814" s="199"/>
      <c r="D5814" s="199"/>
      <c r="E5814" s="199"/>
      <c r="F5814" s="199"/>
    </row>
    <row r="5815" s="197" customFormat="true" ht="15.8" spans="1:6">
      <c r="A5815" s="199"/>
      <c r="B5815" s="216"/>
      <c r="C5815" s="199"/>
      <c r="D5815" s="199"/>
      <c r="E5815" s="199"/>
      <c r="F5815" s="199"/>
    </row>
    <row r="5816" s="197" customFormat="true" ht="15.8" spans="1:6">
      <c r="A5816" s="199"/>
      <c r="B5816" s="216"/>
      <c r="C5816" s="199"/>
      <c r="D5816" s="199"/>
      <c r="E5816" s="199"/>
      <c r="F5816" s="199"/>
    </row>
    <row r="5817" s="197" customFormat="true" ht="15.8" spans="1:6">
      <c r="A5817" s="199"/>
      <c r="B5817" s="216"/>
      <c r="C5817" s="199"/>
      <c r="D5817" s="199"/>
      <c r="E5817" s="199"/>
      <c r="F5817" s="199"/>
    </row>
    <row r="5818" s="197" customFormat="true" ht="15.8" spans="1:6">
      <c r="A5818" s="199"/>
      <c r="B5818" s="216"/>
      <c r="C5818" s="199"/>
      <c r="D5818" s="199"/>
      <c r="E5818" s="199"/>
      <c r="F5818" s="199"/>
    </row>
    <row r="5819" s="197" customFormat="true" ht="15.8" spans="1:6">
      <c r="A5819" s="199"/>
      <c r="B5819" s="216"/>
      <c r="C5819" s="199"/>
      <c r="D5819" s="199"/>
      <c r="E5819" s="199"/>
      <c r="F5819" s="199"/>
    </row>
    <row r="5820" s="197" customFormat="true" ht="15.8" spans="1:6">
      <c r="A5820" s="199"/>
      <c r="B5820" s="216"/>
      <c r="C5820" s="199"/>
      <c r="D5820" s="199"/>
      <c r="E5820" s="199"/>
      <c r="F5820" s="199"/>
    </row>
    <row r="5821" s="197" customFormat="true" ht="15.8" spans="1:6">
      <c r="A5821" s="199"/>
      <c r="B5821" s="216"/>
      <c r="C5821" s="199"/>
      <c r="D5821" s="199"/>
      <c r="E5821" s="199"/>
      <c r="F5821" s="199"/>
    </row>
    <row r="5822" s="197" customFormat="true" ht="15.8" spans="1:6">
      <c r="A5822" s="199"/>
      <c r="B5822" s="216"/>
      <c r="C5822" s="199"/>
      <c r="D5822" s="199"/>
      <c r="E5822" s="199"/>
      <c r="F5822" s="199"/>
    </row>
    <row r="5823" s="197" customFormat="true" ht="15.8" spans="1:6">
      <c r="A5823" s="199"/>
      <c r="B5823" s="216"/>
      <c r="C5823" s="199"/>
      <c r="D5823" s="199"/>
      <c r="E5823" s="199"/>
      <c r="F5823" s="199"/>
    </row>
    <row r="5824" s="197" customFormat="true" ht="15.8" spans="1:6">
      <c r="A5824" s="199"/>
      <c r="B5824" s="216"/>
      <c r="C5824" s="199"/>
      <c r="D5824" s="199"/>
      <c r="E5824" s="199"/>
      <c r="F5824" s="199"/>
    </row>
    <row r="5825" s="197" customFormat="true" ht="15.8" spans="1:6">
      <c r="A5825" s="199"/>
      <c r="B5825" s="216"/>
      <c r="C5825" s="199"/>
      <c r="D5825" s="199"/>
      <c r="E5825" s="199"/>
      <c r="F5825" s="199"/>
    </row>
    <row r="5826" s="197" customFormat="true" ht="15.8" spans="1:6">
      <c r="A5826" s="199"/>
      <c r="B5826" s="216"/>
      <c r="C5826" s="199"/>
      <c r="D5826" s="199"/>
      <c r="E5826" s="199"/>
      <c r="F5826" s="199"/>
    </row>
    <row r="5827" s="197" customFormat="true" ht="15.8" spans="1:6">
      <c r="A5827" s="199"/>
      <c r="B5827" s="216"/>
      <c r="C5827" s="199"/>
      <c r="D5827" s="199"/>
      <c r="E5827" s="199"/>
      <c r="F5827" s="199"/>
    </row>
    <row r="5828" s="197" customFormat="true" ht="15.8" spans="1:6">
      <c r="A5828" s="199"/>
      <c r="B5828" s="216"/>
      <c r="C5828" s="199"/>
      <c r="D5828" s="199"/>
      <c r="E5828" s="199"/>
      <c r="F5828" s="199"/>
    </row>
    <row r="5829" s="197" customFormat="true" ht="15.8" spans="1:6">
      <c r="A5829" s="199"/>
      <c r="B5829" s="216"/>
      <c r="C5829" s="199"/>
      <c r="D5829" s="199"/>
      <c r="E5829" s="199"/>
      <c r="F5829" s="199"/>
    </row>
    <row r="5830" s="197" customFormat="true" ht="15.8" spans="1:6">
      <c r="A5830" s="199"/>
      <c r="B5830" s="216"/>
      <c r="C5830" s="199"/>
      <c r="D5830" s="199"/>
      <c r="E5830" s="199"/>
      <c r="F5830" s="199"/>
    </row>
    <row r="5831" s="197" customFormat="true" ht="15.8" spans="1:6">
      <c r="A5831" s="199"/>
      <c r="B5831" s="216"/>
      <c r="C5831" s="199"/>
      <c r="D5831" s="199"/>
      <c r="E5831" s="199"/>
      <c r="F5831" s="199"/>
    </row>
    <row r="5832" s="197" customFormat="true" ht="15.8" spans="1:6">
      <c r="A5832" s="199"/>
      <c r="B5832" s="216"/>
      <c r="C5832" s="199"/>
      <c r="D5832" s="199"/>
      <c r="E5832" s="199"/>
      <c r="F5832" s="199"/>
    </row>
    <row r="5833" s="197" customFormat="true" ht="15.8" spans="1:6">
      <c r="A5833" s="199"/>
      <c r="B5833" s="216"/>
      <c r="C5833" s="199"/>
      <c r="D5833" s="199"/>
      <c r="E5833" s="199"/>
      <c r="F5833" s="199"/>
    </row>
    <row r="5834" s="197" customFormat="true" ht="15.8" spans="1:6">
      <c r="A5834" s="199"/>
      <c r="B5834" s="216"/>
      <c r="C5834" s="199"/>
      <c r="D5834" s="199"/>
      <c r="E5834" s="199"/>
      <c r="F5834" s="199"/>
    </row>
    <row r="5835" s="197" customFormat="true" ht="15.8" spans="1:6">
      <c r="A5835" s="199"/>
      <c r="B5835" s="216"/>
      <c r="C5835" s="199"/>
      <c r="D5835" s="199"/>
      <c r="E5835" s="199"/>
      <c r="F5835" s="199"/>
    </row>
    <row r="5836" s="197" customFormat="true" ht="15.8" spans="1:6">
      <c r="A5836" s="199"/>
      <c r="B5836" s="216"/>
      <c r="C5836" s="199"/>
      <c r="D5836" s="199"/>
      <c r="E5836" s="199"/>
      <c r="F5836" s="199"/>
    </row>
    <row r="5837" s="197" customFormat="true" ht="15.8" spans="1:6">
      <c r="A5837" s="199"/>
      <c r="B5837" s="216"/>
      <c r="C5837" s="199"/>
      <c r="D5837" s="199"/>
      <c r="E5837" s="199"/>
      <c r="F5837" s="199"/>
    </row>
    <row r="5838" s="197" customFormat="true" ht="15.8" spans="1:6">
      <c r="A5838" s="199"/>
      <c r="B5838" s="216"/>
      <c r="C5838" s="199"/>
      <c r="D5838" s="199"/>
      <c r="E5838" s="199"/>
      <c r="F5838" s="199"/>
    </row>
    <row r="5839" s="197" customFormat="true" ht="15.8" spans="1:6">
      <c r="A5839" s="199"/>
      <c r="B5839" s="216"/>
      <c r="C5839" s="199"/>
      <c r="D5839" s="199"/>
      <c r="E5839" s="199"/>
      <c r="F5839" s="199"/>
    </row>
    <row r="5840" s="197" customFormat="true" ht="15.8" spans="1:6">
      <c r="A5840" s="199"/>
      <c r="B5840" s="216"/>
      <c r="C5840" s="199"/>
      <c r="D5840" s="199"/>
      <c r="E5840" s="199"/>
      <c r="F5840" s="199"/>
    </row>
    <row r="5841" s="197" customFormat="true" ht="15.8" spans="1:6">
      <c r="A5841" s="199"/>
      <c r="B5841" s="216"/>
      <c r="C5841" s="199"/>
      <c r="D5841" s="199"/>
      <c r="E5841" s="199"/>
      <c r="F5841" s="199"/>
    </row>
    <row r="5842" s="197" customFormat="true" ht="15.8" spans="1:6">
      <c r="A5842" s="199"/>
      <c r="B5842" s="216"/>
      <c r="C5842" s="199"/>
      <c r="D5842" s="199"/>
      <c r="E5842" s="199"/>
      <c r="F5842" s="199"/>
    </row>
    <row r="5843" s="197" customFormat="true" ht="15.8" spans="1:6">
      <c r="A5843" s="199"/>
      <c r="B5843" s="216"/>
      <c r="C5843" s="199"/>
      <c r="D5843" s="199"/>
      <c r="E5843" s="199"/>
      <c r="F5843" s="199"/>
    </row>
    <row r="5844" s="197" customFormat="true" ht="15.8" spans="1:6">
      <c r="A5844" s="199"/>
      <c r="B5844" s="216"/>
      <c r="C5844" s="199"/>
      <c r="D5844" s="199"/>
      <c r="E5844" s="199"/>
      <c r="F5844" s="199"/>
    </row>
    <row r="5845" s="197" customFormat="true" ht="15.8" spans="1:6">
      <c r="A5845" s="199"/>
      <c r="B5845" s="216"/>
      <c r="C5845" s="199"/>
      <c r="D5845" s="199"/>
      <c r="E5845" s="199"/>
      <c r="F5845" s="199"/>
    </row>
    <row r="5846" s="197" customFormat="true" ht="15.8" spans="1:6">
      <c r="A5846" s="199"/>
      <c r="B5846" s="216"/>
      <c r="C5846" s="199"/>
      <c r="D5846" s="199"/>
      <c r="E5846" s="199"/>
      <c r="F5846" s="199"/>
    </row>
    <row r="5847" s="197" customFormat="true" ht="15.8" spans="1:6">
      <c r="A5847" s="199"/>
      <c r="B5847" s="216"/>
      <c r="C5847" s="199"/>
      <c r="D5847" s="199"/>
      <c r="E5847" s="199"/>
      <c r="F5847" s="199"/>
    </row>
    <row r="5848" s="197" customFormat="true" ht="15.8" spans="1:6">
      <c r="A5848" s="199"/>
      <c r="B5848" s="216"/>
      <c r="C5848" s="199"/>
      <c r="D5848" s="199"/>
      <c r="E5848" s="199"/>
      <c r="F5848" s="199"/>
    </row>
    <row r="5849" s="197" customFormat="true" ht="15.8" spans="1:6">
      <c r="A5849" s="199"/>
      <c r="B5849" s="216"/>
      <c r="C5849" s="199"/>
      <c r="D5849" s="199"/>
      <c r="E5849" s="199"/>
      <c r="F5849" s="199"/>
    </row>
    <row r="5850" s="197" customFormat="true" ht="15.8" spans="1:6">
      <c r="A5850" s="199"/>
      <c r="B5850" s="216"/>
      <c r="C5850" s="199"/>
      <c r="D5850" s="199"/>
      <c r="E5850" s="199"/>
      <c r="F5850" s="199"/>
    </row>
    <row r="5851" s="197" customFormat="true" ht="15.8" spans="1:6">
      <c r="A5851" s="199"/>
      <c r="B5851" s="216"/>
      <c r="C5851" s="199"/>
      <c r="D5851" s="199"/>
      <c r="E5851" s="199"/>
      <c r="F5851" s="199"/>
    </row>
    <row r="5852" s="197" customFormat="true" ht="15.8" spans="1:6">
      <c r="A5852" s="199"/>
      <c r="B5852" s="216"/>
      <c r="C5852" s="199"/>
      <c r="D5852" s="199"/>
      <c r="E5852" s="199"/>
      <c r="F5852" s="199"/>
    </row>
    <row r="5853" s="197" customFormat="true" ht="15.8" spans="1:6">
      <c r="A5853" s="199"/>
      <c r="B5853" s="216"/>
      <c r="C5853" s="199"/>
      <c r="D5853" s="199"/>
      <c r="E5853" s="199"/>
      <c r="F5853" s="199"/>
    </row>
    <row r="5854" s="197" customFormat="true" ht="15.8" spans="1:6">
      <c r="A5854" s="199"/>
      <c r="B5854" s="216"/>
      <c r="C5854" s="199"/>
      <c r="D5854" s="199"/>
      <c r="E5854" s="199"/>
      <c r="F5854" s="199"/>
    </row>
    <row r="5855" s="197" customFormat="true" ht="15.8" spans="1:6">
      <c r="A5855" s="199"/>
      <c r="B5855" s="216"/>
      <c r="C5855" s="199"/>
      <c r="D5855" s="199"/>
      <c r="E5855" s="199"/>
      <c r="F5855" s="199"/>
    </row>
    <row r="5856" s="197" customFormat="true" ht="15.8" spans="1:6">
      <c r="A5856" s="199"/>
      <c r="B5856" s="216"/>
      <c r="C5856" s="199"/>
      <c r="D5856" s="199"/>
      <c r="E5856" s="199"/>
      <c r="F5856" s="199"/>
    </row>
    <row r="5857" s="197" customFormat="true" ht="15.8" spans="1:6">
      <c r="A5857" s="199"/>
      <c r="B5857" s="216"/>
      <c r="C5857" s="199"/>
      <c r="D5857" s="199"/>
      <c r="E5857" s="199"/>
      <c r="F5857" s="199"/>
    </row>
    <row r="5858" s="197" customFormat="true" ht="15.8" spans="1:6">
      <c r="A5858" s="199"/>
      <c r="B5858" s="216"/>
      <c r="C5858" s="199"/>
      <c r="D5858" s="199"/>
      <c r="E5858" s="199"/>
      <c r="F5858" s="199"/>
    </row>
    <row r="5859" s="197" customFormat="true" ht="15.8" spans="1:6">
      <c r="A5859" s="199"/>
      <c r="B5859" s="216"/>
      <c r="C5859" s="199"/>
      <c r="D5859" s="199"/>
      <c r="E5859" s="199"/>
      <c r="F5859" s="199"/>
    </row>
    <row r="5860" s="197" customFormat="true" ht="15.8" spans="1:6">
      <c r="A5860" s="199"/>
      <c r="B5860" s="216"/>
      <c r="C5860" s="199"/>
      <c r="D5860" s="199"/>
      <c r="E5860" s="199"/>
      <c r="F5860" s="199"/>
    </row>
    <row r="5861" s="197" customFormat="true" ht="15.8" spans="1:6">
      <c r="A5861" s="199"/>
      <c r="B5861" s="216"/>
      <c r="C5861" s="199"/>
      <c r="D5861" s="199"/>
      <c r="E5861" s="199"/>
      <c r="F5861" s="199"/>
    </row>
    <row r="5862" s="197" customFormat="true" ht="15.8" spans="1:6">
      <c r="A5862" s="199"/>
      <c r="B5862" s="216"/>
      <c r="C5862" s="199"/>
      <c r="D5862" s="199"/>
      <c r="E5862" s="199"/>
      <c r="F5862" s="199"/>
    </row>
    <row r="5863" s="197" customFormat="true" ht="15.8" spans="1:6">
      <c r="A5863" s="199"/>
      <c r="B5863" s="216"/>
      <c r="C5863" s="199"/>
      <c r="D5863" s="199"/>
      <c r="E5863" s="199"/>
      <c r="F5863" s="199"/>
    </row>
    <row r="5864" s="197" customFormat="true" ht="15.8" spans="1:6">
      <c r="A5864" s="199"/>
      <c r="B5864" s="216"/>
      <c r="C5864" s="199"/>
      <c r="D5864" s="199"/>
      <c r="E5864" s="199"/>
      <c r="F5864" s="199"/>
    </row>
    <row r="5865" s="197" customFormat="true" ht="15.8" spans="1:6">
      <c r="A5865" s="199"/>
      <c r="B5865" s="216"/>
      <c r="C5865" s="199"/>
      <c r="D5865" s="199"/>
      <c r="E5865" s="199"/>
      <c r="F5865" s="199"/>
    </row>
    <row r="5866" s="197" customFormat="true" ht="15.8" spans="1:6">
      <c r="A5866" s="199"/>
      <c r="B5866" s="216"/>
      <c r="C5866" s="199"/>
      <c r="D5866" s="199"/>
      <c r="E5866" s="199"/>
      <c r="F5866" s="199"/>
    </row>
    <row r="5867" s="197" customFormat="true" ht="15.8" spans="1:6">
      <c r="A5867" s="199"/>
      <c r="B5867" s="216"/>
      <c r="C5867" s="199"/>
      <c r="D5867" s="199"/>
      <c r="E5867" s="199"/>
      <c r="F5867" s="199"/>
    </row>
    <row r="5868" s="197" customFormat="true" ht="15.8" spans="1:6">
      <c r="A5868" s="199"/>
      <c r="B5868" s="216"/>
      <c r="C5868" s="199"/>
      <c r="D5868" s="199"/>
      <c r="E5868" s="199"/>
      <c r="F5868" s="199"/>
    </row>
    <row r="5869" s="197" customFormat="true" ht="15.8" spans="1:6">
      <c r="A5869" s="199"/>
      <c r="B5869" s="216"/>
      <c r="C5869" s="199"/>
      <c r="D5869" s="199"/>
      <c r="E5869" s="199"/>
      <c r="F5869" s="199"/>
    </row>
    <row r="5870" s="197" customFormat="true" ht="15.8" spans="1:6">
      <c r="A5870" s="199"/>
      <c r="B5870" s="216"/>
      <c r="C5870" s="199"/>
      <c r="D5870" s="199"/>
      <c r="E5870" s="199"/>
      <c r="F5870" s="199"/>
    </row>
    <row r="5871" s="197" customFormat="true" ht="15.8" spans="1:6">
      <c r="A5871" s="199"/>
      <c r="B5871" s="216"/>
      <c r="C5871" s="199"/>
      <c r="D5871" s="199"/>
      <c r="E5871" s="199"/>
      <c r="F5871" s="199"/>
    </row>
    <row r="5872" s="197" customFormat="true" ht="15.8" spans="1:6">
      <c r="A5872" s="199"/>
      <c r="B5872" s="216"/>
      <c r="C5872" s="199"/>
      <c r="D5872" s="199"/>
      <c r="E5872" s="199"/>
      <c r="F5872" s="199"/>
    </row>
    <row r="5873" s="197" customFormat="true" ht="15.8" spans="1:6">
      <c r="A5873" s="199"/>
      <c r="B5873" s="216"/>
      <c r="C5873" s="199"/>
      <c r="D5873" s="199"/>
      <c r="E5873" s="199"/>
      <c r="F5873" s="199"/>
    </row>
    <row r="5874" s="197" customFormat="true" ht="15.8" spans="1:6">
      <c r="A5874" s="199"/>
      <c r="B5874" s="216"/>
      <c r="C5874" s="199"/>
      <c r="D5874" s="199"/>
      <c r="E5874" s="199"/>
      <c r="F5874" s="199"/>
    </row>
    <row r="5875" s="197" customFormat="true" ht="15.8" spans="1:6">
      <c r="A5875" s="199"/>
      <c r="B5875" s="216"/>
      <c r="C5875" s="199"/>
      <c r="D5875" s="199"/>
      <c r="E5875" s="199"/>
      <c r="F5875" s="199"/>
    </row>
    <row r="5876" s="197" customFormat="true" ht="15.8" spans="1:6">
      <c r="A5876" s="199"/>
      <c r="B5876" s="216"/>
      <c r="C5876" s="199"/>
      <c r="D5876" s="199"/>
      <c r="E5876" s="199"/>
      <c r="F5876" s="199"/>
    </row>
    <row r="5877" s="197" customFormat="true" ht="15.8" spans="1:6">
      <c r="A5877" s="199"/>
      <c r="B5877" s="216"/>
      <c r="C5877" s="199"/>
      <c r="D5877" s="199"/>
      <c r="E5877" s="199"/>
      <c r="F5877" s="199"/>
    </row>
    <row r="5878" s="197" customFormat="true" ht="15.8" spans="1:6">
      <c r="A5878" s="199"/>
      <c r="B5878" s="216"/>
      <c r="C5878" s="199"/>
      <c r="D5878" s="199"/>
      <c r="E5878" s="199"/>
      <c r="F5878" s="199"/>
    </row>
    <row r="5879" s="197" customFormat="true" ht="15.8" spans="1:6">
      <c r="A5879" s="199"/>
      <c r="B5879" s="216"/>
      <c r="C5879" s="199"/>
      <c r="D5879" s="199"/>
      <c r="E5879" s="199"/>
      <c r="F5879" s="199"/>
    </row>
    <row r="5880" s="197" customFormat="true" ht="15.8" spans="1:6">
      <c r="A5880" s="199"/>
      <c r="B5880" s="216"/>
      <c r="C5880" s="199"/>
      <c r="D5880" s="199"/>
      <c r="E5880" s="199"/>
      <c r="F5880" s="199"/>
    </row>
    <row r="5881" s="197" customFormat="true" ht="15.8" spans="1:6">
      <c r="A5881" s="199"/>
      <c r="B5881" s="216"/>
      <c r="C5881" s="199"/>
      <c r="D5881" s="199"/>
      <c r="E5881" s="199"/>
      <c r="F5881" s="199"/>
    </row>
    <row r="5882" s="197" customFormat="true" ht="15.8" spans="1:6">
      <c r="A5882" s="199"/>
      <c r="B5882" s="216"/>
      <c r="C5882" s="199"/>
      <c r="D5882" s="199"/>
      <c r="E5882" s="199"/>
      <c r="F5882" s="199"/>
    </row>
    <row r="5883" s="197" customFormat="true" ht="15.8" spans="1:6">
      <c r="A5883" s="199"/>
      <c r="B5883" s="216"/>
      <c r="C5883" s="199"/>
      <c r="D5883" s="199"/>
      <c r="E5883" s="199"/>
      <c r="F5883" s="199"/>
    </row>
    <row r="5884" s="197" customFormat="true" ht="15.8" spans="1:6">
      <c r="A5884" s="199"/>
      <c r="B5884" s="216"/>
      <c r="C5884" s="199"/>
      <c r="D5884" s="199"/>
      <c r="E5884" s="199"/>
      <c r="F5884" s="199"/>
    </row>
    <row r="5885" s="197" customFormat="true" ht="15.8" spans="1:6">
      <c r="A5885" s="199"/>
      <c r="B5885" s="216"/>
      <c r="C5885" s="199"/>
      <c r="D5885" s="199"/>
      <c r="E5885" s="199"/>
      <c r="F5885" s="199"/>
    </row>
    <row r="5886" s="197" customFormat="true" ht="15.8" spans="1:6">
      <c r="A5886" s="199"/>
      <c r="B5886" s="216"/>
      <c r="C5886" s="199"/>
      <c r="D5886" s="199"/>
      <c r="E5886" s="199"/>
      <c r="F5886" s="199"/>
    </row>
    <row r="5887" s="197" customFormat="true" ht="15.8" spans="1:6">
      <c r="A5887" s="199"/>
      <c r="B5887" s="216"/>
      <c r="C5887" s="199"/>
      <c r="D5887" s="199"/>
      <c r="E5887" s="199"/>
      <c r="F5887" s="199"/>
    </row>
    <row r="5888" s="197" customFormat="true" ht="15.8" spans="1:6">
      <c r="A5888" s="199"/>
      <c r="B5888" s="216"/>
      <c r="C5888" s="199"/>
      <c r="D5888" s="199"/>
      <c r="E5888" s="199"/>
      <c r="F5888" s="199"/>
    </row>
    <row r="5889" s="197" customFormat="true" ht="15.8" spans="1:6">
      <c r="A5889" s="199"/>
      <c r="B5889" s="216"/>
      <c r="C5889" s="199"/>
      <c r="D5889" s="199"/>
      <c r="E5889" s="199"/>
      <c r="F5889" s="199"/>
    </row>
    <row r="5890" s="197" customFormat="true" ht="15.8" spans="1:6">
      <c r="A5890" s="199"/>
      <c r="B5890" s="216"/>
      <c r="C5890" s="199"/>
      <c r="D5890" s="199"/>
      <c r="E5890" s="199"/>
      <c r="F5890" s="199"/>
    </row>
    <row r="5891" s="197" customFormat="true" ht="15.8" spans="1:6">
      <c r="A5891" s="199"/>
      <c r="B5891" s="216"/>
      <c r="C5891" s="199"/>
      <c r="D5891" s="199"/>
      <c r="E5891" s="199"/>
      <c r="F5891" s="199"/>
    </row>
    <row r="5892" s="197" customFormat="true" ht="15.8" spans="1:6">
      <c r="A5892" s="199"/>
      <c r="B5892" s="216"/>
      <c r="C5892" s="199"/>
      <c r="D5892" s="199"/>
      <c r="E5892" s="199"/>
      <c r="F5892" s="199"/>
    </row>
    <row r="5893" s="197" customFormat="true" ht="15.8" spans="1:6">
      <c r="A5893" s="199"/>
      <c r="B5893" s="216"/>
      <c r="C5893" s="199"/>
      <c r="D5893" s="199"/>
      <c r="E5893" s="199"/>
      <c r="F5893" s="199"/>
    </row>
    <row r="5894" s="197" customFormat="true" ht="15.8" spans="1:6">
      <c r="A5894" s="199"/>
      <c r="B5894" s="216"/>
      <c r="C5894" s="199"/>
      <c r="D5894" s="199"/>
      <c r="E5894" s="199"/>
      <c r="F5894" s="199"/>
    </row>
    <row r="5895" s="197" customFormat="true" ht="15.8" spans="1:6">
      <c r="A5895" s="199"/>
      <c r="B5895" s="216"/>
      <c r="C5895" s="199"/>
      <c r="D5895" s="199"/>
      <c r="E5895" s="199"/>
      <c r="F5895" s="199"/>
    </row>
    <row r="5896" s="197" customFormat="true" ht="15.8" spans="1:6">
      <c r="A5896" s="199"/>
      <c r="B5896" s="216"/>
      <c r="C5896" s="199"/>
      <c r="D5896" s="199"/>
      <c r="E5896" s="199"/>
      <c r="F5896" s="199"/>
    </row>
    <row r="5897" s="197" customFormat="true" ht="15.8" spans="1:6">
      <c r="A5897" s="199"/>
      <c r="B5897" s="216"/>
      <c r="C5897" s="199"/>
      <c r="D5897" s="199"/>
      <c r="E5897" s="199"/>
      <c r="F5897" s="199"/>
    </row>
    <row r="5898" s="197" customFormat="true" ht="15.8" spans="1:6">
      <c r="A5898" s="199"/>
      <c r="B5898" s="216"/>
      <c r="C5898" s="199"/>
      <c r="D5898" s="199"/>
      <c r="E5898" s="199"/>
      <c r="F5898" s="199"/>
    </row>
    <row r="5899" s="197" customFormat="true" ht="15.8" spans="1:6">
      <c r="A5899" s="199"/>
      <c r="B5899" s="216"/>
      <c r="C5899" s="199"/>
      <c r="D5899" s="199"/>
      <c r="E5899" s="199"/>
      <c r="F5899" s="199"/>
    </row>
    <row r="5900" s="197" customFormat="true" ht="15.8" spans="1:6">
      <c r="A5900" s="199"/>
      <c r="B5900" s="216"/>
      <c r="C5900" s="199"/>
      <c r="D5900" s="199"/>
      <c r="E5900" s="199"/>
      <c r="F5900" s="199"/>
    </row>
    <row r="5901" s="197" customFormat="true" ht="15.8" spans="1:6">
      <c r="A5901" s="199"/>
      <c r="B5901" s="216"/>
      <c r="C5901" s="199"/>
      <c r="D5901" s="199"/>
      <c r="E5901" s="199"/>
      <c r="F5901" s="199"/>
    </row>
    <row r="5902" s="197" customFormat="true" ht="15.8" spans="1:6">
      <c r="A5902" s="199"/>
      <c r="B5902" s="216"/>
      <c r="C5902" s="199"/>
      <c r="D5902" s="199"/>
      <c r="E5902" s="199"/>
      <c r="F5902" s="199"/>
    </row>
    <row r="5903" s="197" customFormat="true" ht="15.8" spans="1:6">
      <c r="A5903" s="199"/>
      <c r="B5903" s="216"/>
      <c r="C5903" s="199"/>
      <c r="D5903" s="199"/>
      <c r="E5903" s="199"/>
      <c r="F5903" s="199"/>
    </row>
    <row r="5904" s="197" customFormat="true" ht="15.8" spans="1:6">
      <c r="A5904" s="199"/>
      <c r="B5904" s="216"/>
      <c r="C5904" s="199"/>
      <c r="D5904" s="199"/>
      <c r="E5904" s="199"/>
      <c r="F5904" s="199"/>
    </row>
    <row r="5905" s="197" customFormat="true" ht="15.8" spans="1:6">
      <c r="A5905" s="199"/>
      <c r="B5905" s="216"/>
      <c r="C5905" s="199"/>
      <c r="D5905" s="199"/>
      <c r="E5905" s="199"/>
      <c r="F5905" s="199"/>
    </row>
    <row r="5906" s="197" customFormat="true" ht="15.8" spans="1:6">
      <c r="A5906" s="199"/>
      <c r="B5906" s="216"/>
      <c r="C5906" s="199"/>
      <c r="D5906" s="199"/>
      <c r="E5906" s="199"/>
      <c r="F5906" s="199"/>
    </row>
    <row r="5907" s="197" customFormat="true" ht="15.8" spans="1:6">
      <c r="A5907" s="199"/>
      <c r="B5907" s="216"/>
      <c r="C5907" s="199"/>
      <c r="D5907" s="199"/>
      <c r="E5907" s="199"/>
      <c r="F5907" s="199"/>
    </row>
    <row r="5908" s="197" customFormat="true" ht="15.8" spans="1:6">
      <c r="A5908" s="199"/>
      <c r="B5908" s="216"/>
      <c r="C5908" s="199"/>
      <c r="D5908" s="199"/>
      <c r="E5908" s="199"/>
      <c r="F5908" s="199"/>
    </row>
    <row r="5909" s="197" customFormat="true" ht="15.8" spans="1:6">
      <c r="A5909" s="199"/>
      <c r="B5909" s="216"/>
      <c r="C5909" s="199"/>
      <c r="D5909" s="199"/>
      <c r="E5909" s="199"/>
      <c r="F5909" s="199"/>
    </row>
    <row r="5910" s="197" customFormat="true" ht="15.8" spans="1:6">
      <c r="A5910" s="199"/>
      <c r="B5910" s="216"/>
      <c r="C5910" s="199"/>
      <c r="D5910" s="199"/>
      <c r="E5910" s="199"/>
      <c r="F5910" s="199"/>
    </row>
    <row r="5911" s="197" customFormat="true" ht="15.8" spans="1:6">
      <c r="A5911" s="199"/>
      <c r="B5911" s="216"/>
      <c r="C5911" s="199"/>
      <c r="D5911" s="199"/>
      <c r="E5911" s="199"/>
      <c r="F5911" s="199"/>
    </row>
    <row r="5912" s="197" customFormat="true" ht="15.8" spans="1:6">
      <c r="A5912" s="199"/>
      <c r="B5912" s="216"/>
      <c r="C5912" s="199"/>
      <c r="D5912" s="199"/>
      <c r="E5912" s="199"/>
      <c r="F5912" s="199"/>
    </row>
    <row r="5913" s="197" customFormat="true" ht="15.8" spans="1:6">
      <c r="A5913" s="199"/>
      <c r="B5913" s="216"/>
      <c r="C5913" s="199"/>
      <c r="D5913" s="199"/>
      <c r="E5913" s="199"/>
      <c r="F5913" s="199"/>
    </row>
    <row r="5914" s="197" customFormat="true" ht="15.8" spans="1:6">
      <c r="A5914" s="199"/>
      <c r="B5914" s="216"/>
      <c r="C5914" s="199"/>
      <c r="D5914" s="199"/>
      <c r="E5914" s="199"/>
      <c r="F5914" s="199"/>
    </row>
    <row r="5915" s="197" customFormat="true" ht="15.8" spans="1:6">
      <c r="A5915" s="199"/>
      <c r="B5915" s="216"/>
      <c r="C5915" s="199"/>
      <c r="D5915" s="199"/>
      <c r="E5915" s="199"/>
      <c r="F5915" s="199"/>
    </row>
    <row r="5916" s="197" customFormat="true" ht="15.8" spans="1:6">
      <c r="A5916" s="199"/>
      <c r="B5916" s="216"/>
      <c r="C5916" s="199"/>
      <c r="D5916" s="199"/>
      <c r="E5916" s="199"/>
      <c r="F5916" s="199"/>
    </row>
    <row r="5917" s="197" customFormat="true" ht="15.8" spans="1:6">
      <c r="A5917" s="199"/>
      <c r="B5917" s="216"/>
      <c r="C5917" s="199"/>
      <c r="D5917" s="199"/>
      <c r="E5917" s="199"/>
      <c r="F5917" s="199"/>
    </row>
    <row r="5918" s="197" customFormat="true" ht="15.8" spans="1:6">
      <c r="A5918" s="199"/>
      <c r="B5918" s="216"/>
      <c r="C5918" s="199"/>
      <c r="D5918" s="199"/>
      <c r="E5918" s="199"/>
      <c r="F5918" s="199"/>
    </row>
    <row r="5919" s="197" customFormat="true" ht="15.8" spans="1:6">
      <c r="A5919" s="199"/>
      <c r="B5919" s="216"/>
      <c r="C5919" s="199"/>
      <c r="D5919" s="199"/>
      <c r="E5919" s="199"/>
      <c r="F5919" s="199"/>
    </row>
    <row r="5920" s="197" customFormat="true" ht="15.8" spans="1:6">
      <c r="A5920" s="199"/>
      <c r="B5920" s="216"/>
      <c r="C5920" s="199"/>
      <c r="D5920" s="199"/>
      <c r="E5920" s="199"/>
      <c r="F5920" s="199"/>
    </row>
    <row r="5921" s="197" customFormat="true" ht="15.8" spans="1:6">
      <c r="A5921" s="199"/>
      <c r="B5921" s="216"/>
      <c r="C5921" s="199"/>
      <c r="D5921" s="199"/>
      <c r="E5921" s="199"/>
      <c r="F5921" s="199"/>
    </row>
    <row r="5922" s="197" customFormat="true" ht="15.8" spans="1:6">
      <c r="A5922" s="199"/>
      <c r="B5922" s="216"/>
      <c r="C5922" s="199"/>
      <c r="D5922" s="199"/>
      <c r="E5922" s="199"/>
      <c r="F5922" s="199"/>
    </row>
    <row r="5923" s="197" customFormat="true" ht="15.8" spans="1:6">
      <c r="A5923" s="199"/>
      <c r="B5923" s="216"/>
      <c r="C5923" s="199"/>
      <c r="D5923" s="199"/>
      <c r="E5923" s="199"/>
      <c r="F5923" s="199"/>
    </row>
    <row r="5924" s="197" customFormat="true" ht="15.8" spans="1:6">
      <c r="A5924" s="199"/>
      <c r="B5924" s="216"/>
      <c r="C5924" s="199"/>
      <c r="D5924" s="199"/>
      <c r="E5924" s="199"/>
      <c r="F5924" s="199"/>
    </row>
    <row r="5925" s="197" customFormat="true" ht="15.8" spans="1:6">
      <c r="A5925" s="199"/>
      <c r="B5925" s="216"/>
      <c r="C5925" s="199"/>
      <c r="D5925" s="199"/>
      <c r="E5925" s="199"/>
      <c r="F5925" s="199"/>
    </row>
    <row r="5926" s="197" customFormat="true" ht="15.8" spans="1:6">
      <c r="A5926" s="199"/>
      <c r="B5926" s="216"/>
      <c r="C5926" s="199"/>
      <c r="D5926" s="199"/>
      <c r="E5926" s="199"/>
      <c r="F5926" s="199"/>
    </row>
    <row r="5927" s="197" customFormat="true" ht="15.8" spans="1:6">
      <c r="A5927" s="199"/>
      <c r="B5927" s="216"/>
      <c r="C5927" s="199"/>
      <c r="D5927" s="199"/>
      <c r="E5927" s="199"/>
      <c r="F5927" s="199"/>
    </row>
    <row r="5928" s="197" customFormat="true" ht="15.8" spans="1:6">
      <c r="A5928" s="199"/>
      <c r="B5928" s="216"/>
      <c r="C5928" s="199"/>
      <c r="D5928" s="199"/>
      <c r="E5928" s="199"/>
      <c r="F5928" s="199"/>
    </row>
    <row r="5929" s="197" customFormat="true" ht="15.8" spans="1:6">
      <c r="A5929" s="199"/>
      <c r="B5929" s="216"/>
      <c r="C5929" s="199"/>
      <c r="D5929" s="199"/>
      <c r="E5929" s="199"/>
      <c r="F5929" s="199"/>
    </row>
    <row r="5930" s="197" customFormat="true" ht="15.8" spans="1:6">
      <c r="A5930" s="199"/>
      <c r="B5930" s="216"/>
      <c r="C5930" s="199"/>
      <c r="D5930" s="199"/>
      <c r="E5930" s="199"/>
      <c r="F5930" s="199"/>
    </row>
    <row r="5931" s="197" customFormat="true" ht="15.8" spans="1:6">
      <c r="A5931" s="199"/>
      <c r="B5931" s="216"/>
      <c r="C5931" s="199"/>
      <c r="D5931" s="199"/>
      <c r="E5931" s="199"/>
      <c r="F5931" s="199"/>
    </row>
    <row r="5932" s="197" customFormat="true" ht="15.8" spans="1:6">
      <c r="A5932" s="199"/>
      <c r="B5932" s="216"/>
      <c r="C5932" s="199"/>
      <c r="D5932" s="199"/>
      <c r="E5932" s="199"/>
      <c r="F5932" s="199"/>
    </row>
    <row r="5933" s="197" customFormat="true" ht="15.8" spans="1:6">
      <c r="A5933" s="199"/>
      <c r="B5933" s="216"/>
      <c r="C5933" s="199"/>
      <c r="D5933" s="199"/>
      <c r="E5933" s="199"/>
      <c r="F5933" s="199"/>
    </row>
    <row r="5934" s="197" customFormat="true" ht="15.8" spans="1:6">
      <c r="A5934" s="199"/>
      <c r="B5934" s="216"/>
      <c r="C5934" s="199"/>
      <c r="D5934" s="199"/>
      <c r="E5934" s="199"/>
      <c r="F5934" s="199"/>
    </row>
    <row r="5935" s="197" customFormat="true" ht="15.8" spans="1:6">
      <c r="A5935" s="199"/>
      <c r="B5935" s="216"/>
      <c r="C5935" s="199"/>
      <c r="D5935" s="199"/>
      <c r="E5935" s="199"/>
      <c r="F5935" s="199"/>
    </row>
    <row r="5936" s="197" customFormat="true" ht="15.8" spans="1:6">
      <c r="A5936" s="199"/>
      <c r="B5936" s="216"/>
      <c r="C5936" s="199"/>
      <c r="D5936" s="199"/>
      <c r="E5936" s="199"/>
      <c r="F5936" s="199"/>
    </row>
    <row r="5937" s="197" customFormat="true" ht="15.8" spans="1:6">
      <c r="A5937" s="199"/>
      <c r="B5937" s="216"/>
      <c r="C5937" s="199"/>
      <c r="D5937" s="199"/>
      <c r="E5937" s="199"/>
      <c r="F5937" s="199"/>
    </row>
    <row r="5938" s="197" customFormat="true" ht="15.8" spans="1:6">
      <c r="A5938" s="199"/>
      <c r="B5938" s="216"/>
      <c r="C5938" s="199"/>
      <c r="D5938" s="199"/>
      <c r="E5938" s="199"/>
      <c r="F5938" s="199"/>
    </row>
    <row r="5939" s="197" customFormat="true" ht="15.8" spans="1:6">
      <c r="A5939" s="199"/>
      <c r="B5939" s="216"/>
      <c r="C5939" s="199"/>
      <c r="D5939" s="199"/>
      <c r="E5939" s="199"/>
      <c r="F5939" s="199"/>
    </row>
    <row r="5940" s="197" customFormat="true" ht="15.8" spans="1:6">
      <c r="A5940" s="199"/>
      <c r="B5940" s="216"/>
      <c r="C5940" s="199"/>
      <c r="D5940" s="199"/>
      <c r="E5940" s="199"/>
      <c r="F5940" s="199"/>
    </row>
    <row r="5941" s="197" customFormat="true" ht="15.8" spans="1:6">
      <c r="A5941" s="199"/>
      <c r="B5941" s="216"/>
      <c r="C5941" s="199"/>
      <c r="D5941" s="199"/>
      <c r="E5941" s="199"/>
      <c r="F5941" s="199"/>
    </row>
    <row r="5942" s="197" customFormat="true" ht="15.8" spans="1:6">
      <c r="A5942" s="199"/>
      <c r="B5942" s="216"/>
      <c r="C5942" s="199"/>
      <c r="D5942" s="199"/>
      <c r="E5942" s="199"/>
      <c r="F5942" s="199"/>
    </row>
    <row r="5943" s="197" customFormat="true" ht="15.8" spans="1:6">
      <c r="A5943" s="199"/>
      <c r="B5943" s="216"/>
      <c r="C5943" s="199"/>
      <c r="D5943" s="199"/>
      <c r="E5943" s="199"/>
      <c r="F5943" s="199"/>
    </row>
    <row r="5944" s="197" customFormat="true" ht="15.8" spans="1:6">
      <c r="A5944" s="199"/>
      <c r="B5944" s="216"/>
      <c r="C5944" s="199"/>
      <c r="D5944" s="199"/>
      <c r="E5944" s="199"/>
      <c r="F5944" s="199"/>
    </row>
    <row r="5945" s="197" customFormat="true" ht="15.8" spans="1:6">
      <c r="A5945" s="199"/>
      <c r="B5945" s="216"/>
      <c r="C5945" s="199"/>
      <c r="D5945" s="199"/>
      <c r="E5945" s="199"/>
      <c r="F5945" s="199"/>
    </row>
    <row r="5946" s="197" customFormat="true" ht="15.8" spans="1:6">
      <c r="A5946" s="199"/>
      <c r="B5946" s="216"/>
      <c r="C5946" s="199"/>
      <c r="D5946" s="199"/>
      <c r="E5946" s="199"/>
      <c r="F5946" s="199"/>
    </row>
    <row r="5947" s="197" customFormat="true" ht="15.8" spans="1:6">
      <c r="A5947" s="199"/>
      <c r="B5947" s="216"/>
      <c r="C5947" s="199"/>
      <c r="D5947" s="199"/>
      <c r="E5947" s="199"/>
      <c r="F5947" s="199"/>
    </row>
    <row r="5948" s="197" customFormat="true" ht="15.8" spans="1:6">
      <c r="A5948" s="199"/>
      <c r="B5948" s="216"/>
      <c r="C5948" s="199"/>
      <c r="D5948" s="199"/>
      <c r="E5948" s="199"/>
      <c r="F5948" s="199"/>
    </row>
    <row r="5949" s="197" customFormat="true" ht="15.8" spans="1:6">
      <c r="A5949" s="199"/>
      <c r="B5949" s="216"/>
      <c r="C5949" s="199"/>
      <c r="D5949" s="199"/>
      <c r="E5949" s="199"/>
      <c r="F5949" s="199"/>
    </row>
    <row r="5950" s="197" customFormat="true" ht="15.8" spans="1:6">
      <c r="A5950" s="199"/>
      <c r="B5950" s="216"/>
      <c r="C5950" s="199"/>
      <c r="D5950" s="199"/>
      <c r="E5950" s="199"/>
      <c r="F5950" s="199"/>
    </row>
    <row r="5951" s="197" customFormat="true" ht="15.8" spans="1:6">
      <c r="A5951" s="199"/>
      <c r="B5951" s="216"/>
      <c r="C5951" s="199"/>
      <c r="D5951" s="199"/>
      <c r="E5951" s="199"/>
      <c r="F5951" s="199"/>
    </row>
    <row r="5952" s="197" customFormat="true" ht="15.8" spans="1:6">
      <c r="A5952" s="199"/>
      <c r="B5952" s="216"/>
      <c r="C5952" s="199"/>
      <c r="D5952" s="199"/>
      <c r="E5952" s="199"/>
      <c r="F5952" s="199"/>
    </row>
    <row r="5953" s="197" customFormat="true" ht="15.8" spans="1:6">
      <c r="A5953" s="199"/>
      <c r="B5953" s="216"/>
      <c r="C5953" s="199"/>
      <c r="D5953" s="199"/>
      <c r="E5953" s="199"/>
      <c r="F5953" s="199"/>
    </row>
    <row r="5954" s="197" customFormat="true" ht="15.8" spans="1:6">
      <c r="A5954" s="199"/>
      <c r="B5954" s="216"/>
      <c r="C5954" s="199"/>
      <c r="D5954" s="199"/>
      <c r="E5954" s="199"/>
      <c r="F5954" s="199"/>
    </row>
    <row r="5955" s="197" customFormat="true" ht="15.8" spans="1:6">
      <c r="A5955" s="199"/>
      <c r="B5955" s="216"/>
      <c r="C5955" s="199"/>
      <c r="D5955" s="199"/>
      <c r="E5955" s="199"/>
      <c r="F5955" s="199"/>
    </row>
    <row r="5956" s="197" customFormat="true" ht="15.8" spans="1:6">
      <c r="A5956" s="199"/>
      <c r="B5956" s="216"/>
      <c r="C5956" s="199"/>
      <c r="D5956" s="199"/>
      <c r="E5956" s="199"/>
      <c r="F5956" s="199"/>
    </row>
    <row r="5957" s="197" customFormat="true" ht="15.8" spans="1:6">
      <c r="A5957" s="199"/>
      <c r="B5957" s="216"/>
      <c r="C5957" s="199"/>
      <c r="D5957" s="199"/>
      <c r="E5957" s="199"/>
      <c r="F5957" s="199"/>
    </row>
    <row r="5958" s="197" customFormat="true" ht="15.8" spans="1:6">
      <c r="A5958" s="199"/>
      <c r="B5958" s="216"/>
      <c r="C5958" s="199"/>
      <c r="D5958" s="199"/>
      <c r="E5958" s="199"/>
      <c r="F5958" s="199"/>
    </row>
    <row r="5959" s="197" customFormat="true" ht="15.8" spans="1:6">
      <c r="A5959" s="199"/>
      <c r="B5959" s="216"/>
      <c r="C5959" s="199"/>
      <c r="D5959" s="199"/>
      <c r="E5959" s="199"/>
      <c r="F5959" s="199"/>
    </row>
    <row r="5960" s="197" customFormat="true" ht="15.8" spans="1:6">
      <c r="A5960" s="199"/>
      <c r="B5960" s="216"/>
      <c r="C5960" s="199"/>
      <c r="D5960" s="199"/>
      <c r="E5960" s="199"/>
      <c r="F5960" s="199"/>
    </row>
    <row r="5961" s="197" customFormat="true" ht="15.8" spans="1:6">
      <c r="A5961" s="199"/>
      <c r="B5961" s="216"/>
      <c r="C5961" s="199"/>
      <c r="D5961" s="199"/>
      <c r="E5961" s="199"/>
      <c r="F5961" s="199"/>
    </row>
    <row r="5962" s="197" customFormat="true" ht="15.8" spans="1:6">
      <c r="A5962" s="199"/>
      <c r="B5962" s="216"/>
      <c r="C5962" s="199"/>
      <c r="D5962" s="199"/>
      <c r="E5962" s="199"/>
      <c r="F5962" s="199"/>
    </row>
    <row r="5963" s="197" customFormat="true" ht="15.8" spans="1:6">
      <c r="A5963" s="199"/>
      <c r="B5963" s="216"/>
      <c r="C5963" s="199"/>
      <c r="D5963" s="199"/>
      <c r="E5963" s="199"/>
      <c r="F5963" s="199"/>
    </row>
    <row r="5964" s="197" customFormat="true" ht="15.8" spans="1:6">
      <c r="A5964" s="199"/>
      <c r="B5964" s="216"/>
      <c r="C5964" s="199"/>
      <c r="D5964" s="199"/>
      <c r="E5964" s="199"/>
      <c r="F5964" s="199"/>
    </row>
    <row r="5965" s="197" customFormat="true" ht="15.8" spans="1:6">
      <c r="A5965" s="199"/>
      <c r="B5965" s="216"/>
      <c r="C5965" s="199"/>
      <c r="D5965" s="199"/>
      <c r="E5965" s="199"/>
      <c r="F5965" s="199"/>
    </row>
    <row r="5966" s="197" customFormat="true" ht="15.8" spans="1:6">
      <c r="A5966" s="199"/>
      <c r="B5966" s="216"/>
      <c r="C5966" s="199"/>
      <c r="D5966" s="199"/>
      <c r="E5966" s="199"/>
      <c r="F5966" s="199"/>
    </row>
    <row r="5967" s="197" customFormat="true" ht="15.8" spans="1:6">
      <c r="A5967" s="199"/>
      <c r="B5967" s="216"/>
      <c r="C5967" s="199"/>
      <c r="D5967" s="199"/>
      <c r="E5967" s="199"/>
      <c r="F5967" s="199"/>
    </row>
    <row r="5968" s="197" customFormat="true" ht="15.8" spans="1:6">
      <c r="A5968" s="199"/>
      <c r="B5968" s="216"/>
      <c r="C5968" s="199"/>
      <c r="D5968" s="199"/>
      <c r="E5968" s="199"/>
      <c r="F5968" s="199"/>
    </row>
    <row r="5969" s="197" customFormat="true" ht="15.8" spans="1:6">
      <c r="A5969" s="199"/>
      <c r="B5969" s="216"/>
      <c r="C5969" s="199"/>
      <c r="D5969" s="199"/>
      <c r="E5969" s="199"/>
      <c r="F5969" s="199"/>
    </row>
    <row r="5970" s="197" customFormat="true" ht="15.8" spans="1:6">
      <c r="A5970" s="199"/>
      <c r="B5970" s="216"/>
      <c r="C5970" s="199"/>
      <c r="D5970" s="199"/>
      <c r="E5970" s="199"/>
      <c r="F5970" s="199"/>
    </row>
    <row r="5971" s="197" customFormat="true" ht="15.8" spans="1:6">
      <c r="A5971" s="199"/>
      <c r="B5971" s="216"/>
      <c r="C5971" s="199"/>
      <c r="D5971" s="199"/>
      <c r="E5971" s="199"/>
      <c r="F5971" s="199"/>
    </row>
    <row r="5972" s="197" customFormat="true" ht="15.8" spans="1:6">
      <c r="A5972" s="199"/>
      <c r="B5972" s="216"/>
      <c r="C5972" s="199"/>
      <c r="D5972" s="199"/>
      <c r="E5972" s="199"/>
      <c r="F5972" s="199"/>
    </row>
    <row r="5973" s="197" customFormat="true" ht="15.8" spans="1:6">
      <c r="A5973" s="199"/>
      <c r="B5973" s="216"/>
      <c r="C5973" s="199"/>
      <c r="D5973" s="199"/>
      <c r="E5973" s="199"/>
      <c r="F5973" s="199"/>
    </row>
    <row r="5974" s="197" customFormat="true" ht="15.8" spans="1:6">
      <c r="A5974" s="199"/>
      <c r="B5974" s="216"/>
      <c r="C5974" s="199"/>
      <c r="D5974" s="199"/>
      <c r="E5974" s="199"/>
      <c r="F5974" s="199"/>
    </row>
    <row r="5975" s="197" customFormat="true" ht="15.8" spans="1:6">
      <c r="A5975" s="199"/>
      <c r="B5975" s="216"/>
      <c r="C5975" s="199"/>
      <c r="D5975" s="199"/>
      <c r="E5975" s="199"/>
      <c r="F5975" s="199"/>
    </row>
    <row r="5976" s="197" customFormat="true" ht="15.8" spans="1:6">
      <c r="A5976" s="199"/>
      <c r="B5976" s="216"/>
      <c r="C5976" s="199"/>
      <c r="D5976" s="199"/>
      <c r="E5976" s="199"/>
      <c r="F5976" s="199"/>
    </row>
    <row r="5977" s="197" customFormat="true" ht="15.8" spans="1:6">
      <c r="A5977" s="199"/>
      <c r="B5977" s="216"/>
      <c r="C5977" s="199"/>
      <c r="D5977" s="199"/>
      <c r="E5977" s="199"/>
      <c r="F5977" s="199"/>
    </row>
    <row r="5978" s="197" customFormat="true" ht="15.8" spans="1:6">
      <c r="A5978" s="199"/>
      <c r="B5978" s="216"/>
      <c r="C5978" s="199"/>
      <c r="D5978" s="199"/>
      <c r="E5978" s="199"/>
      <c r="F5978" s="199"/>
    </row>
    <row r="5979" s="197" customFormat="true" ht="15.8" spans="1:6">
      <c r="A5979" s="199"/>
      <c r="B5979" s="216"/>
      <c r="C5979" s="199"/>
      <c r="D5979" s="199"/>
      <c r="E5979" s="199"/>
      <c r="F5979" s="199"/>
    </row>
    <row r="5980" s="197" customFormat="true" ht="15.8" spans="1:6">
      <c r="A5980" s="199"/>
      <c r="B5980" s="216"/>
      <c r="C5980" s="199"/>
      <c r="D5980" s="199"/>
      <c r="E5980" s="199"/>
      <c r="F5980" s="199"/>
    </row>
    <row r="5981" s="197" customFormat="true" ht="15.8" spans="1:6">
      <c r="A5981" s="199"/>
      <c r="B5981" s="216"/>
      <c r="C5981" s="199"/>
      <c r="D5981" s="199"/>
      <c r="E5981" s="199"/>
      <c r="F5981" s="199"/>
    </row>
    <row r="5982" s="197" customFormat="true" ht="15.8" spans="1:6">
      <c r="A5982" s="199"/>
      <c r="B5982" s="216"/>
      <c r="C5982" s="199"/>
      <c r="D5982" s="199"/>
      <c r="E5982" s="199"/>
      <c r="F5982" s="199"/>
    </row>
    <row r="5983" s="197" customFormat="true" ht="15.8" spans="1:6">
      <c r="A5983" s="199"/>
      <c r="B5983" s="216"/>
      <c r="C5983" s="199"/>
      <c r="D5983" s="199"/>
      <c r="E5983" s="199"/>
      <c r="F5983" s="199"/>
    </row>
    <row r="5984" s="197" customFormat="true" ht="15.8" spans="1:6">
      <c r="A5984" s="199"/>
      <c r="B5984" s="216"/>
      <c r="C5984" s="199"/>
      <c r="D5984" s="199"/>
      <c r="E5984" s="199"/>
      <c r="F5984" s="199"/>
    </row>
    <row r="5985" s="197" customFormat="true" ht="15.8" spans="1:6">
      <c r="A5985" s="199"/>
      <c r="B5985" s="216"/>
      <c r="C5985" s="199"/>
      <c r="D5985" s="199"/>
      <c r="E5985" s="199"/>
      <c r="F5985" s="199"/>
    </row>
    <row r="5986" s="197" customFormat="true" ht="15.8" spans="1:6">
      <c r="A5986" s="199"/>
      <c r="B5986" s="216"/>
      <c r="C5986" s="199"/>
      <c r="D5986" s="199"/>
      <c r="E5986" s="199"/>
      <c r="F5986" s="199"/>
    </row>
    <row r="5987" s="197" customFormat="true" ht="15.8" spans="1:6">
      <c r="A5987" s="199"/>
      <c r="B5987" s="216"/>
      <c r="C5987" s="199"/>
      <c r="D5987" s="199"/>
      <c r="E5987" s="199"/>
      <c r="F5987" s="199"/>
    </row>
    <row r="5988" s="197" customFormat="true" ht="15.8" spans="1:6">
      <c r="A5988" s="199"/>
      <c r="B5988" s="216"/>
      <c r="C5988" s="199"/>
      <c r="D5988" s="199"/>
      <c r="E5988" s="199"/>
      <c r="F5988" s="199"/>
    </row>
    <row r="5989" s="197" customFormat="true" ht="15.8" spans="1:6">
      <c r="A5989" s="199"/>
      <c r="B5989" s="216"/>
      <c r="C5989" s="199"/>
      <c r="D5989" s="199"/>
      <c r="E5989" s="199"/>
      <c r="F5989" s="199"/>
    </row>
    <row r="5990" s="197" customFormat="true" ht="15.8" spans="1:6">
      <c r="A5990" s="199"/>
      <c r="B5990" s="216"/>
      <c r="C5990" s="199"/>
      <c r="D5990" s="199"/>
      <c r="E5990" s="199"/>
      <c r="F5990" s="199"/>
    </row>
    <row r="5991" s="197" customFormat="true" ht="15.8" spans="1:6">
      <c r="A5991" s="199"/>
      <c r="B5991" s="216"/>
      <c r="C5991" s="199"/>
      <c r="D5991" s="199"/>
      <c r="E5991" s="199"/>
      <c r="F5991" s="199"/>
    </row>
    <row r="5992" s="197" customFormat="true" ht="15.8" spans="1:6">
      <c r="A5992" s="199"/>
      <c r="B5992" s="216"/>
      <c r="C5992" s="199"/>
      <c r="D5992" s="199"/>
      <c r="E5992" s="199"/>
      <c r="F5992" s="199"/>
    </row>
    <row r="5993" s="197" customFormat="true" ht="15.8" spans="1:6">
      <c r="A5993" s="199"/>
      <c r="B5993" s="216"/>
      <c r="C5993" s="199"/>
      <c r="D5993" s="199"/>
      <c r="E5993" s="199"/>
      <c r="F5993" s="199"/>
    </row>
    <row r="5994" s="197" customFormat="true" ht="15.8" spans="1:6">
      <c r="A5994" s="199"/>
      <c r="B5994" s="216"/>
      <c r="C5994" s="199"/>
      <c r="D5994" s="199"/>
      <c r="E5994" s="199"/>
      <c r="F5994" s="199"/>
    </row>
    <row r="5995" s="197" customFormat="true" ht="15.8" spans="1:6">
      <c r="A5995" s="199"/>
      <c r="B5995" s="216"/>
      <c r="C5995" s="199"/>
      <c r="D5995" s="199"/>
      <c r="E5995" s="199"/>
      <c r="F5995" s="199"/>
    </row>
    <row r="5996" s="197" customFormat="true" ht="15.8" spans="1:6">
      <c r="A5996" s="199"/>
      <c r="B5996" s="216"/>
      <c r="C5996" s="199"/>
      <c r="D5996" s="199"/>
      <c r="E5996" s="199"/>
      <c r="F5996" s="199"/>
    </row>
    <row r="5997" s="197" customFormat="true" ht="15.8" spans="1:6">
      <c r="A5997" s="199"/>
      <c r="B5997" s="216"/>
      <c r="C5997" s="199"/>
      <c r="D5997" s="199"/>
      <c r="E5997" s="199"/>
      <c r="F5997" s="199"/>
    </row>
    <row r="5998" s="197" customFormat="true" ht="15.8" spans="1:6">
      <c r="A5998" s="199"/>
      <c r="B5998" s="216"/>
      <c r="C5998" s="199"/>
      <c r="D5998" s="199"/>
      <c r="E5998" s="199"/>
      <c r="F5998" s="199"/>
    </row>
    <row r="5999" s="197" customFormat="true" ht="15.8" spans="1:6">
      <c r="A5999" s="199"/>
      <c r="B5999" s="216"/>
      <c r="C5999" s="199"/>
      <c r="D5999" s="199"/>
      <c r="E5999" s="199"/>
      <c r="F5999" s="199"/>
    </row>
    <row r="6000" s="197" customFormat="true" ht="15.8" spans="1:6">
      <c r="A6000" s="199"/>
      <c r="B6000" s="216"/>
      <c r="C6000" s="199"/>
      <c r="D6000" s="199"/>
      <c r="E6000" s="199"/>
      <c r="F6000" s="199"/>
    </row>
    <row r="6001" s="197" customFormat="true" ht="15.8" spans="1:6">
      <c r="A6001" s="199"/>
      <c r="B6001" s="216"/>
      <c r="C6001" s="199"/>
      <c r="D6001" s="199"/>
      <c r="E6001" s="199"/>
      <c r="F6001" s="199"/>
    </row>
    <row r="6002" s="197" customFormat="true" ht="15.8" spans="1:6">
      <c r="A6002" s="199"/>
      <c r="B6002" s="216"/>
      <c r="C6002" s="199"/>
      <c r="D6002" s="199"/>
      <c r="E6002" s="199"/>
      <c r="F6002" s="199"/>
    </row>
    <row r="6003" s="197" customFormat="true" ht="15.8" spans="1:6">
      <c r="A6003" s="199"/>
      <c r="B6003" s="216"/>
      <c r="C6003" s="199"/>
      <c r="D6003" s="199"/>
      <c r="E6003" s="199"/>
      <c r="F6003" s="199"/>
    </row>
    <row r="6004" s="197" customFormat="true" ht="15.8" spans="1:6">
      <c r="A6004" s="199"/>
      <c r="B6004" s="216"/>
      <c r="C6004" s="199"/>
      <c r="D6004" s="199"/>
      <c r="E6004" s="199"/>
      <c r="F6004" s="199"/>
    </row>
    <row r="6005" s="197" customFormat="true" ht="15.8" spans="1:6">
      <c r="A6005" s="199"/>
      <c r="B6005" s="216"/>
      <c r="C6005" s="199"/>
      <c r="D6005" s="199"/>
      <c r="E6005" s="199"/>
      <c r="F6005" s="199"/>
    </row>
    <row r="6006" s="197" customFormat="true" ht="15.8" spans="1:6">
      <c r="A6006" s="199"/>
      <c r="B6006" s="216"/>
      <c r="C6006" s="199"/>
      <c r="D6006" s="199"/>
      <c r="E6006" s="199"/>
      <c r="F6006" s="199"/>
    </row>
    <row r="6007" s="197" customFormat="true" ht="15.8" spans="1:6">
      <c r="A6007" s="199"/>
      <c r="B6007" s="216"/>
      <c r="C6007" s="199"/>
      <c r="D6007" s="199"/>
      <c r="E6007" s="199"/>
      <c r="F6007" s="199"/>
    </row>
    <row r="6008" s="197" customFormat="true" ht="15.8" spans="1:6">
      <c r="A6008" s="199"/>
      <c r="B6008" s="216"/>
      <c r="C6008" s="199"/>
      <c r="D6008" s="199"/>
      <c r="E6008" s="199"/>
      <c r="F6008" s="199"/>
    </row>
    <row r="6009" s="197" customFormat="true" ht="15.8" spans="1:6">
      <c r="A6009" s="199"/>
      <c r="B6009" s="216"/>
      <c r="C6009" s="199"/>
      <c r="D6009" s="199"/>
      <c r="E6009" s="199"/>
      <c r="F6009" s="199"/>
    </row>
    <row r="6010" s="197" customFormat="true" ht="15.8" spans="1:6">
      <c r="A6010" s="199"/>
      <c r="B6010" s="216"/>
      <c r="C6010" s="199"/>
      <c r="D6010" s="199"/>
      <c r="E6010" s="199"/>
      <c r="F6010" s="199"/>
    </row>
    <row r="6011" s="197" customFormat="true" ht="15.8" spans="1:6">
      <c r="A6011" s="199"/>
      <c r="B6011" s="216"/>
      <c r="C6011" s="199"/>
      <c r="D6011" s="199"/>
      <c r="E6011" s="199"/>
      <c r="F6011" s="199"/>
    </row>
    <row r="6012" s="197" customFormat="true" ht="15.8" spans="1:6">
      <c r="A6012" s="199"/>
      <c r="B6012" s="216"/>
      <c r="C6012" s="199"/>
      <c r="D6012" s="199"/>
      <c r="E6012" s="199"/>
      <c r="F6012" s="199"/>
    </row>
    <row r="6013" s="197" customFormat="true" ht="15.8" spans="1:6">
      <c r="A6013" s="199"/>
      <c r="B6013" s="216"/>
      <c r="C6013" s="199"/>
      <c r="D6013" s="199"/>
      <c r="E6013" s="199"/>
      <c r="F6013" s="199"/>
    </row>
    <row r="6014" s="197" customFormat="true" ht="15.8" spans="1:6">
      <c r="A6014" s="199"/>
      <c r="B6014" s="216"/>
      <c r="C6014" s="199"/>
      <c r="D6014" s="199"/>
      <c r="E6014" s="199"/>
      <c r="F6014" s="199"/>
    </row>
    <row r="6015" s="197" customFormat="true" ht="15.8" spans="1:6">
      <c r="A6015" s="199"/>
      <c r="B6015" s="216"/>
      <c r="C6015" s="199"/>
      <c r="D6015" s="199"/>
      <c r="E6015" s="199"/>
      <c r="F6015" s="199"/>
    </row>
    <row r="6016" s="197" customFormat="true" ht="15.8" spans="1:6">
      <c r="A6016" s="199"/>
      <c r="B6016" s="216"/>
      <c r="C6016" s="199"/>
      <c r="D6016" s="199"/>
      <c r="E6016" s="199"/>
      <c r="F6016" s="199"/>
    </row>
    <row r="6017" s="197" customFormat="true" ht="15.8" spans="1:6">
      <c r="A6017" s="199"/>
      <c r="B6017" s="216"/>
      <c r="C6017" s="199"/>
      <c r="D6017" s="199"/>
      <c r="E6017" s="199"/>
      <c r="F6017" s="199"/>
    </row>
    <row r="6018" s="197" customFormat="true" ht="15.8" spans="1:6">
      <c r="A6018" s="199"/>
      <c r="B6018" s="216"/>
      <c r="C6018" s="199"/>
      <c r="D6018" s="199"/>
      <c r="E6018" s="199"/>
      <c r="F6018" s="199"/>
    </row>
    <row r="6019" s="197" customFormat="true" ht="15.8" spans="1:6">
      <c r="A6019" s="199"/>
      <c r="B6019" s="216"/>
      <c r="C6019" s="199"/>
      <c r="D6019" s="199"/>
      <c r="E6019" s="199"/>
      <c r="F6019" s="199"/>
    </row>
    <row r="6020" s="197" customFormat="true" ht="15.8" spans="1:6">
      <c r="A6020" s="199"/>
      <c r="B6020" s="216"/>
      <c r="C6020" s="199"/>
      <c r="D6020" s="199"/>
      <c r="E6020" s="199"/>
      <c r="F6020" s="199"/>
    </row>
    <row r="6021" s="197" customFormat="true" ht="15.8" spans="1:6">
      <c r="A6021" s="199"/>
      <c r="B6021" s="216"/>
      <c r="C6021" s="199"/>
      <c r="D6021" s="199"/>
      <c r="E6021" s="199"/>
      <c r="F6021" s="199"/>
    </row>
    <row r="6022" s="197" customFormat="true" ht="15.8" spans="1:6">
      <c r="A6022" s="199"/>
      <c r="B6022" s="216"/>
      <c r="C6022" s="199"/>
      <c r="D6022" s="199"/>
      <c r="E6022" s="199"/>
      <c r="F6022" s="199"/>
    </row>
    <row r="6023" s="197" customFormat="true" ht="15.8" spans="1:6">
      <c r="A6023" s="199"/>
      <c r="B6023" s="216"/>
      <c r="C6023" s="199"/>
      <c r="D6023" s="199"/>
      <c r="E6023" s="199"/>
      <c r="F6023" s="199"/>
    </row>
    <row r="6024" s="197" customFormat="true" ht="15.8" spans="1:6">
      <c r="A6024" s="199"/>
      <c r="B6024" s="216"/>
      <c r="C6024" s="199"/>
      <c r="D6024" s="199"/>
      <c r="E6024" s="199"/>
      <c r="F6024" s="199"/>
    </row>
    <row r="6025" s="197" customFormat="true" ht="15.8" spans="1:6">
      <c r="A6025" s="199"/>
      <c r="B6025" s="216"/>
      <c r="C6025" s="199"/>
      <c r="D6025" s="199"/>
      <c r="E6025" s="199"/>
      <c r="F6025" s="199"/>
    </row>
    <row r="6026" s="197" customFormat="true" ht="15.8" spans="1:6">
      <c r="A6026" s="199"/>
      <c r="B6026" s="216"/>
      <c r="C6026" s="199"/>
      <c r="D6026" s="199"/>
      <c r="E6026" s="199"/>
      <c r="F6026" s="199"/>
    </row>
    <row r="6027" s="197" customFormat="true" ht="15.8" spans="1:6">
      <c r="A6027" s="199"/>
      <c r="B6027" s="216"/>
      <c r="C6027" s="199"/>
      <c r="D6027" s="199"/>
      <c r="E6027" s="199"/>
      <c r="F6027" s="199"/>
    </row>
    <row r="6028" s="197" customFormat="true" ht="15.8" spans="1:6">
      <c r="A6028" s="199"/>
      <c r="B6028" s="216"/>
      <c r="C6028" s="199"/>
      <c r="D6028" s="199"/>
      <c r="E6028" s="199"/>
      <c r="F6028" s="199"/>
    </row>
    <row r="6029" s="197" customFormat="true" ht="15.8" spans="1:6">
      <c r="A6029" s="199"/>
      <c r="B6029" s="216"/>
      <c r="C6029" s="199"/>
      <c r="D6029" s="199"/>
      <c r="E6029" s="199"/>
      <c r="F6029" s="199"/>
    </row>
    <row r="6030" s="197" customFormat="true" ht="15.8" spans="1:6">
      <c r="A6030" s="199"/>
      <c r="B6030" s="216"/>
      <c r="C6030" s="199"/>
      <c r="D6030" s="199"/>
      <c r="E6030" s="199"/>
      <c r="F6030" s="199"/>
    </row>
    <row r="6031" s="197" customFormat="true" ht="15.8" spans="1:6">
      <c r="A6031" s="199"/>
      <c r="B6031" s="216"/>
      <c r="C6031" s="199"/>
      <c r="D6031" s="199"/>
      <c r="E6031" s="199"/>
      <c r="F6031" s="199"/>
    </row>
    <row r="6032" s="197" customFormat="true" ht="15.8" spans="1:6">
      <c r="A6032" s="199"/>
      <c r="B6032" s="216"/>
      <c r="C6032" s="199"/>
      <c r="D6032" s="199"/>
      <c r="E6032" s="199"/>
      <c r="F6032" s="199"/>
    </row>
    <row r="6033" s="197" customFormat="true" ht="15.8" spans="1:6">
      <c r="A6033" s="199"/>
      <c r="B6033" s="216"/>
      <c r="C6033" s="199"/>
      <c r="D6033" s="199"/>
      <c r="E6033" s="199"/>
      <c r="F6033" s="199"/>
    </row>
    <row r="6034" s="197" customFormat="true" ht="15.8" spans="1:6">
      <c r="A6034" s="199"/>
      <c r="B6034" s="216"/>
      <c r="C6034" s="199"/>
      <c r="D6034" s="199"/>
      <c r="E6034" s="199"/>
      <c r="F6034" s="199"/>
    </row>
    <row r="6035" s="197" customFormat="true" ht="15.8" spans="1:6">
      <c r="A6035" s="199"/>
      <c r="B6035" s="216"/>
      <c r="C6035" s="199"/>
      <c r="D6035" s="199"/>
      <c r="E6035" s="199"/>
      <c r="F6035" s="199"/>
    </row>
    <row r="6036" s="197" customFormat="true" ht="15.8" spans="1:6">
      <c r="A6036" s="199"/>
      <c r="B6036" s="216"/>
      <c r="C6036" s="199"/>
      <c r="D6036" s="199"/>
      <c r="E6036" s="199"/>
      <c r="F6036" s="199"/>
    </row>
    <row r="6037" s="197" customFormat="true" ht="15.8" spans="1:6">
      <c r="A6037" s="199"/>
      <c r="B6037" s="216"/>
      <c r="C6037" s="199"/>
      <c r="D6037" s="199"/>
      <c r="E6037" s="199"/>
      <c r="F6037" s="199"/>
    </row>
    <row r="6038" s="197" customFormat="true" ht="15.8" spans="1:6">
      <c r="A6038" s="199"/>
      <c r="B6038" s="216"/>
      <c r="C6038" s="199"/>
      <c r="D6038" s="199"/>
      <c r="E6038" s="199"/>
      <c r="F6038" s="199"/>
    </row>
    <row r="6039" s="197" customFormat="true" ht="15.8" spans="1:6">
      <c r="A6039" s="199"/>
      <c r="B6039" s="216"/>
      <c r="C6039" s="199"/>
      <c r="D6039" s="199"/>
      <c r="E6039" s="199"/>
      <c r="F6039" s="199"/>
    </row>
    <row r="6040" s="197" customFormat="true" ht="15.8" spans="1:6">
      <c r="A6040" s="199"/>
      <c r="B6040" s="216"/>
      <c r="C6040" s="199"/>
      <c r="D6040" s="199"/>
      <c r="E6040" s="199"/>
      <c r="F6040" s="199"/>
    </row>
    <row r="6041" s="197" customFormat="true" ht="15.8" spans="1:6">
      <c r="A6041" s="199"/>
      <c r="B6041" s="216"/>
      <c r="C6041" s="199"/>
      <c r="D6041" s="199"/>
      <c r="E6041" s="199"/>
      <c r="F6041" s="199"/>
    </row>
    <row r="6042" s="197" customFormat="true" ht="15.8" spans="1:6">
      <c r="A6042" s="199"/>
      <c r="B6042" s="216"/>
      <c r="C6042" s="199"/>
      <c r="D6042" s="199"/>
      <c r="E6042" s="199"/>
      <c r="F6042" s="199"/>
    </row>
    <row r="6043" s="197" customFormat="true" ht="15.8" spans="1:6">
      <c r="A6043" s="199"/>
      <c r="B6043" s="216"/>
      <c r="C6043" s="199"/>
      <c r="D6043" s="199"/>
      <c r="E6043" s="199"/>
      <c r="F6043" s="199"/>
    </row>
    <row r="6044" s="197" customFormat="true" ht="15.8" spans="1:6">
      <c r="A6044" s="199"/>
      <c r="B6044" s="216"/>
      <c r="C6044" s="199"/>
      <c r="D6044" s="199"/>
      <c r="E6044" s="199"/>
      <c r="F6044" s="199"/>
    </row>
    <row r="6045" s="197" customFormat="true" ht="15.8" spans="1:6">
      <c r="A6045" s="199"/>
      <c r="B6045" s="216"/>
      <c r="C6045" s="199"/>
      <c r="D6045" s="199"/>
      <c r="E6045" s="199"/>
      <c r="F6045" s="199"/>
    </row>
    <row r="6046" s="197" customFormat="true" ht="15.8" spans="1:6">
      <c r="A6046" s="199"/>
      <c r="B6046" s="216"/>
      <c r="C6046" s="199"/>
      <c r="D6046" s="199"/>
      <c r="E6046" s="199"/>
      <c r="F6046" s="199"/>
    </row>
    <row r="6047" s="197" customFormat="true" ht="15.8" spans="1:6">
      <c r="A6047" s="199"/>
      <c r="B6047" s="216"/>
      <c r="C6047" s="199"/>
      <c r="D6047" s="199"/>
      <c r="E6047" s="199"/>
      <c r="F6047" s="199"/>
    </row>
    <row r="6048" s="197" customFormat="true" ht="15.8" spans="1:6">
      <c r="A6048" s="199"/>
      <c r="B6048" s="216"/>
      <c r="C6048" s="199"/>
      <c r="D6048" s="199"/>
      <c r="E6048" s="199"/>
      <c r="F6048" s="199"/>
    </row>
    <row r="6049" s="197" customFormat="true" ht="15.8" spans="1:6">
      <c r="A6049" s="199"/>
      <c r="B6049" s="216"/>
      <c r="C6049" s="199"/>
      <c r="D6049" s="199"/>
      <c r="E6049" s="199"/>
      <c r="F6049" s="199"/>
    </row>
    <row r="6050" s="197" customFormat="true" ht="15.8" spans="1:6">
      <c r="A6050" s="199"/>
      <c r="B6050" s="216"/>
      <c r="C6050" s="199"/>
      <c r="D6050" s="199"/>
      <c r="E6050" s="199"/>
      <c r="F6050" s="199"/>
    </row>
    <row r="6051" s="197" customFormat="true" ht="15.8" spans="1:6">
      <c r="A6051" s="199"/>
      <c r="B6051" s="216"/>
      <c r="C6051" s="199"/>
      <c r="D6051" s="199"/>
      <c r="E6051" s="199"/>
      <c r="F6051" s="199"/>
    </row>
    <row r="6052" s="197" customFormat="true" ht="15.8" spans="1:6">
      <c r="A6052" s="199"/>
      <c r="B6052" s="216"/>
      <c r="C6052" s="199"/>
      <c r="D6052" s="199"/>
      <c r="E6052" s="199"/>
      <c r="F6052" s="199"/>
    </row>
    <row r="6053" s="197" customFormat="true" ht="15.8" spans="1:6">
      <c r="A6053" s="199"/>
      <c r="B6053" s="216"/>
      <c r="C6053" s="199"/>
      <c r="D6053" s="199"/>
      <c r="E6053" s="199"/>
      <c r="F6053" s="199"/>
    </row>
    <row r="6054" s="197" customFormat="true" ht="15.8" spans="1:6">
      <c r="A6054" s="199"/>
      <c r="B6054" s="216"/>
      <c r="C6054" s="199"/>
      <c r="D6054" s="199"/>
      <c r="E6054" s="199"/>
      <c r="F6054" s="199"/>
    </row>
    <row r="6055" s="197" customFormat="true" ht="15.8" spans="1:6">
      <c r="A6055" s="199"/>
      <c r="B6055" s="216"/>
      <c r="C6055" s="199"/>
      <c r="D6055" s="199"/>
      <c r="E6055" s="199"/>
      <c r="F6055" s="199"/>
    </row>
    <row r="6056" s="197" customFormat="true" ht="15.8" spans="1:6">
      <c r="A6056" s="199"/>
      <c r="B6056" s="216"/>
      <c r="C6056" s="199"/>
      <c r="D6056" s="199"/>
      <c r="E6056" s="199"/>
      <c r="F6056" s="199"/>
    </row>
    <row r="6057" s="197" customFormat="true" ht="15.8" spans="1:6">
      <c r="A6057" s="199"/>
      <c r="B6057" s="216"/>
      <c r="C6057" s="199"/>
      <c r="D6057" s="199"/>
      <c r="E6057" s="199"/>
      <c r="F6057" s="199"/>
    </row>
    <row r="6058" s="197" customFormat="true" ht="15.8" spans="1:6">
      <c r="A6058" s="199"/>
      <c r="B6058" s="216"/>
      <c r="C6058" s="199"/>
      <c r="D6058" s="199"/>
      <c r="E6058" s="199"/>
      <c r="F6058" s="199"/>
    </row>
    <row r="6059" s="197" customFormat="true" ht="15.8" spans="1:6">
      <c r="A6059" s="199"/>
      <c r="B6059" s="216"/>
      <c r="C6059" s="199"/>
      <c r="D6059" s="199"/>
      <c r="E6059" s="199"/>
      <c r="F6059" s="199"/>
    </row>
    <row r="6060" s="197" customFormat="true" ht="15.8" spans="1:6">
      <c r="A6060" s="199"/>
      <c r="B6060" s="216"/>
      <c r="C6060" s="199"/>
      <c r="D6060" s="199"/>
      <c r="E6060" s="199"/>
      <c r="F6060" s="199"/>
    </row>
    <row r="6061" s="197" customFormat="true" ht="15.8" spans="1:6">
      <c r="A6061" s="199"/>
      <c r="B6061" s="216"/>
      <c r="C6061" s="199"/>
      <c r="D6061" s="199"/>
      <c r="E6061" s="199"/>
      <c r="F6061" s="199"/>
    </row>
    <row r="6062" s="197" customFormat="true" ht="15.8" spans="1:6">
      <c r="A6062" s="199"/>
      <c r="B6062" s="216"/>
      <c r="C6062" s="199"/>
      <c r="D6062" s="199"/>
      <c r="E6062" s="199"/>
      <c r="F6062" s="199"/>
    </row>
    <row r="6063" s="197" customFormat="true" ht="15.8" spans="1:6">
      <c r="A6063" s="199"/>
      <c r="B6063" s="216"/>
      <c r="C6063" s="199"/>
      <c r="D6063" s="199"/>
      <c r="E6063" s="199"/>
      <c r="F6063" s="199"/>
    </row>
    <row r="6064" s="197" customFormat="true" ht="15.8" spans="1:6">
      <c r="A6064" s="199"/>
      <c r="B6064" s="216"/>
      <c r="C6064" s="199"/>
      <c r="D6064" s="199"/>
      <c r="E6064" s="199"/>
      <c r="F6064" s="199"/>
    </row>
    <row r="6065" s="197" customFormat="true" ht="15.8" spans="1:6">
      <c r="A6065" s="199"/>
      <c r="B6065" s="216"/>
      <c r="C6065" s="199"/>
      <c r="D6065" s="199"/>
      <c r="E6065" s="199"/>
      <c r="F6065" s="199"/>
    </row>
    <row r="6066" s="197" customFormat="true" ht="15.8" spans="1:6">
      <c r="A6066" s="199"/>
      <c r="B6066" s="216"/>
      <c r="C6066" s="199"/>
      <c r="D6066" s="199"/>
      <c r="E6066" s="199"/>
      <c r="F6066" s="199"/>
    </row>
    <row r="6067" s="197" customFormat="true" ht="15.8" spans="1:6">
      <c r="A6067" s="199"/>
      <c r="B6067" s="216"/>
      <c r="C6067" s="199"/>
      <c r="D6067" s="199"/>
      <c r="E6067" s="199"/>
      <c r="F6067" s="199"/>
    </row>
    <row r="6068" s="197" customFormat="true" ht="15.8" spans="1:6">
      <c r="A6068" s="199"/>
      <c r="B6068" s="216"/>
      <c r="C6068" s="199"/>
      <c r="D6068" s="199"/>
      <c r="E6068" s="199"/>
      <c r="F6068" s="199"/>
    </row>
    <row r="6069" s="197" customFormat="true" ht="15.8" spans="1:6">
      <c r="A6069" s="199"/>
      <c r="B6069" s="216"/>
      <c r="C6069" s="199"/>
      <c r="D6069" s="199"/>
      <c r="E6069" s="199"/>
      <c r="F6069" s="199"/>
    </row>
    <row r="6070" s="197" customFormat="true" ht="15.8" spans="1:6">
      <c r="A6070" s="199"/>
      <c r="B6070" s="216"/>
      <c r="C6070" s="199"/>
      <c r="D6070" s="199"/>
      <c r="E6070" s="199"/>
      <c r="F6070" s="199"/>
    </row>
    <row r="6071" s="197" customFormat="true" ht="15.8" spans="1:6">
      <c r="A6071" s="199"/>
      <c r="B6071" s="216"/>
      <c r="C6071" s="199"/>
      <c r="D6071" s="199"/>
      <c r="E6071" s="199"/>
      <c r="F6071" s="199"/>
    </row>
    <row r="6072" s="197" customFormat="true" ht="15.8" spans="1:6">
      <c r="A6072" s="199"/>
      <c r="B6072" s="216"/>
      <c r="C6072" s="199"/>
      <c r="D6072" s="199"/>
      <c r="E6072" s="199"/>
      <c r="F6072" s="199"/>
    </row>
    <row r="6073" s="197" customFormat="true" ht="15.8" spans="1:6">
      <c r="A6073" s="199"/>
      <c r="B6073" s="216"/>
      <c r="C6073" s="199"/>
      <c r="D6073" s="199"/>
      <c r="E6073" s="199"/>
      <c r="F6073" s="199"/>
    </row>
    <row r="6074" s="197" customFormat="true" ht="15.8" spans="1:6">
      <c r="A6074" s="199"/>
      <c r="B6074" s="216"/>
      <c r="C6074" s="199"/>
      <c r="D6074" s="199"/>
      <c r="E6074" s="199"/>
      <c r="F6074" s="199"/>
    </row>
    <row r="6075" s="197" customFormat="true" ht="15.8" spans="1:6">
      <c r="A6075" s="199"/>
      <c r="B6075" s="216"/>
      <c r="C6075" s="199"/>
      <c r="D6075" s="199"/>
      <c r="E6075" s="199"/>
      <c r="F6075" s="199"/>
    </row>
    <row r="6076" s="197" customFormat="true" ht="15.8" spans="1:6">
      <c r="A6076" s="199"/>
      <c r="B6076" s="216"/>
      <c r="C6076" s="199"/>
      <c r="D6076" s="199"/>
      <c r="E6076" s="199"/>
      <c r="F6076" s="199"/>
    </row>
    <row r="6077" s="197" customFormat="true" ht="15.8" spans="1:6">
      <c r="A6077" s="199"/>
      <c r="B6077" s="216"/>
      <c r="C6077" s="199"/>
      <c r="D6077" s="199"/>
      <c r="E6077" s="199"/>
      <c r="F6077" s="199"/>
    </row>
    <row r="6078" s="197" customFormat="true" ht="15.8" spans="1:6">
      <c r="A6078" s="199"/>
      <c r="B6078" s="216"/>
      <c r="C6078" s="199"/>
      <c r="D6078" s="199"/>
      <c r="E6078" s="199"/>
      <c r="F6078" s="199"/>
    </row>
    <row r="6079" s="197" customFormat="true" ht="15.8" spans="1:6">
      <c r="A6079" s="199"/>
      <c r="B6079" s="216"/>
      <c r="C6079" s="199"/>
      <c r="D6079" s="199"/>
      <c r="E6079" s="199"/>
      <c r="F6079" s="199"/>
    </row>
    <row r="6080" s="197" customFormat="true" ht="15.8" spans="1:6">
      <c r="A6080" s="199"/>
      <c r="B6080" s="216"/>
      <c r="C6080" s="199"/>
      <c r="D6080" s="199"/>
      <c r="E6080" s="199"/>
      <c r="F6080" s="199"/>
    </row>
    <row r="6081" s="197" customFormat="true" ht="15.8" spans="1:6">
      <c r="A6081" s="199"/>
      <c r="B6081" s="216"/>
      <c r="C6081" s="199"/>
      <c r="D6081" s="199"/>
      <c r="E6081" s="199"/>
      <c r="F6081" s="199"/>
    </row>
    <row r="6082" s="197" customFormat="true" ht="15.8" spans="1:6">
      <c r="A6082" s="199"/>
      <c r="B6082" s="216"/>
      <c r="C6082" s="199"/>
      <c r="D6082" s="199"/>
      <c r="E6082" s="199"/>
      <c r="F6082" s="199"/>
    </row>
    <row r="6083" s="197" customFormat="true" ht="15.8" spans="1:6">
      <c r="A6083" s="199"/>
      <c r="B6083" s="216"/>
      <c r="C6083" s="199"/>
      <c r="D6083" s="199"/>
      <c r="E6083" s="199"/>
      <c r="F6083" s="199"/>
    </row>
    <row r="6084" s="197" customFormat="true" ht="15.8" spans="1:6">
      <c r="A6084" s="199"/>
      <c r="B6084" s="216"/>
      <c r="C6084" s="199"/>
      <c r="D6084" s="199"/>
      <c r="E6084" s="199"/>
      <c r="F6084" s="199"/>
    </row>
    <row r="6085" s="197" customFormat="true" ht="15.8" spans="1:6">
      <c r="A6085" s="199"/>
      <c r="B6085" s="216"/>
      <c r="C6085" s="199"/>
      <c r="D6085" s="199"/>
      <c r="E6085" s="199"/>
      <c r="F6085" s="199"/>
    </row>
    <row r="6086" s="197" customFormat="true" ht="15.8" spans="1:6">
      <c r="A6086" s="199"/>
      <c r="B6086" s="216"/>
      <c r="C6086" s="199"/>
      <c r="D6086" s="199"/>
      <c r="E6086" s="199"/>
      <c r="F6086" s="199"/>
    </row>
    <row r="6087" s="197" customFormat="true" ht="15.8" spans="1:6">
      <c r="A6087" s="199"/>
      <c r="B6087" s="216"/>
      <c r="C6087" s="199"/>
      <c r="D6087" s="199"/>
      <c r="E6087" s="199"/>
      <c r="F6087" s="199"/>
    </row>
    <row r="6088" s="197" customFormat="true" ht="15.8" spans="1:6">
      <c r="A6088" s="199"/>
      <c r="B6088" s="216"/>
      <c r="C6088" s="199"/>
      <c r="D6088" s="199"/>
      <c r="E6088" s="199"/>
      <c r="F6088" s="199"/>
    </row>
    <row r="6089" s="197" customFormat="true" ht="15.8" spans="1:6">
      <c r="A6089" s="199"/>
      <c r="B6089" s="216"/>
      <c r="C6089" s="199"/>
      <c r="D6089" s="199"/>
      <c r="E6089" s="199"/>
      <c r="F6089" s="199"/>
    </row>
    <row r="6090" s="197" customFormat="true" ht="15.8" spans="1:6">
      <c r="A6090" s="199"/>
      <c r="B6090" s="216"/>
      <c r="C6090" s="199"/>
      <c r="D6090" s="199"/>
      <c r="E6090" s="199"/>
      <c r="F6090" s="199"/>
    </row>
    <row r="6091" s="197" customFormat="true" ht="15.8" spans="1:6">
      <c r="A6091" s="199"/>
      <c r="B6091" s="216"/>
      <c r="C6091" s="199"/>
      <c r="D6091" s="199"/>
      <c r="E6091" s="199"/>
      <c r="F6091" s="199"/>
    </row>
    <row r="6092" s="197" customFormat="true" ht="15.8" spans="1:6">
      <c r="A6092" s="199"/>
      <c r="B6092" s="216"/>
      <c r="C6092" s="199"/>
      <c r="D6092" s="199"/>
      <c r="E6092" s="199"/>
      <c r="F6092" s="199"/>
    </row>
    <row r="6093" s="197" customFormat="true" ht="15.8" spans="1:6">
      <c r="A6093" s="199"/>
      <c r="B6093" s="216"/>
      <c r="C6093" s="199"/>
      <c r="D6093" s="199"/>
      <c r="E6093" s="199"/>
      <c r="F6093" s="199"/>
    </row>
    <row r="6094" s="197" customFormat="true" ht="15.8" spans="1:6">
      <c r="A6094" s="199"/>
      <c r="B6094" s="216"/>
      <c r="C6094" s="199"/>
      <c r="D6094" s="199"/>
      <c r="E6094" s="199"/>
      <c r="F6094" s="199"/>
    </row>
    <row r="6095" s="197" customFormat="true" ht="15.8" spans="1:6">
      <c r="A6095" s="199"/>
      <c r="B6095" s="216"/>
      <c r="C6095" s="199"/>
      <c r="D6095" s="199"/>
      <c r="E6095" s="199"/>
      <c r="F6095" s="199"/>
    </row>
    <row r="6096" s="197" customFormat="true" ht="15.8" spans="1:6">
      <c r="A6096" s="199"/>
      <c r="B6096" s="216"/>
      <c r="C6096" s="199"/>
      <c r="D6096" s="199"/>
      <c r="E6096" s="199"/>
      <c r="F6096" s="199"/>
    </row>
    <row r="6097" s="197" customFormat="true" ht="15.8" spans="1:6">
      <c r="A6097" s="199"/>
      <c r="B6097" s="216"/>
      <c r="C6097" s="199"/>
      <c r="D6097" s="199"/>
      <c r="E6097" s="199"/>
      <c r="F6097" s="199"/>
    </row>
    <row r="6098" s="197" customFormat="true" ht="15.8" spans="1:6">
      <c r="A6098" s="199"/>
      <c r="B6098" s="216"/>
      <c r="C6098" s="199"/>
      <c r="D6098" s="199"/>
      <c r="E6098" s="199"/>
      <c r="F6098" s="199"/>
    </row>
    <row r="6099" s="197" customFormat="true" ht="15.8" spans="1:6">
      <c r="A6099" s="199"/>
      <c r="B6099" s="216"/>
      <c r="C6099" s="199"/>
      <c r="D6099" s="199"/>
      <c r="E6099" s="199"/>
      <c r="F6099" s="199"/>
    </row>
    <row r="6100" s="197" customFormat="true" ht="15.8" spans="1:6">
      <c r="A6100" s="199"/>
      <c r="B6100" s="216"/>
      <c r="C6100" s="199"/>
      <c r="D6100" s="199"/>
      <c r="E6100" s="199"/>
      <c r="F6100" s="199"/>
    </row>
    <row r="6101" s="197" customFormat="true" ht="15.8" spans="1:6">
      <c r="A6101" s="199"/>
      <c r="B6101" s="216"/>
      <c r="C6101" s="199"/>
      <c r="D6101" s="199"/>
      <c r="E6101" s="199"/>
      <c r="F6101" s="199"/>
    </row>
    <row r="6102" s="197" customFormat="true" ht="15.8" spans="1:6">
      <c r="A6102" s="199"/>
      <c r="B6102" s="216"/>
      <c r="C6102" s="199"/>
      <c r="D6102" s="199"/>
      <c r="E6102" s="199"/>
      <c r="F6102" s="199"/>
    </row>
    <row r="6103" s="197" customFormat="true" ht="15.8" spans="1:6">
      <c r="A6103" s="199"/>
      <c r="B6103" s="216"/>
      <c r="C6103" s="199"/>
      <c r="D6103" s="199"/>
      <c r="E6103" s="199"/>
      <c r="F6103" s="199"/>
    </row>
    <row r="6104" s="197" customFormat="true" ht="15.8" spans="1:6">
      <c r="A6104" s="199"/>
      <c r="B6104" s="216"/>
      <c r="C6104" s="199"/>
      <c r="D6104" s="199"/>
      <c r="E6104" s="199"/>
      <c r="F6104" s="199"/>
    </row>
    <row r="6105" s="197" customFormat="true" ht="15.8" spans="1:6">
      <c r="A6105" s="199"/>
      <c r="B6105" s="216"/>
      <c r="C6105" s="199"/>
      <c r="D6105" s="199"/>
      <c r="E6105" s="199"/>
      <c r="F6105" s="199"/>
    </row>
    <row r="6106" s="197" customFormat="true" ht="15.8" spans="1:6">
      <c r="A6106" s="199"/>
      <c r="B6106" s="216"/>
      <c r="C6106" s="199"/>
      <c r="D6106" s="199"/>
      <c r="E6106" s="199"/>
      <c r="F6106" s="199"/>
    </row>
    <row r="6107" s="197" customFormat="true" ht="15.8" spans="1:6">
      <c r="A6107" s="199"/>
      <c r="B6107" s="216"/>
      <c r="C6107" s="199"/>
      <c r="D6107" s="199"/>
      <c r="E6107" s="199"/>
      <c r="F6107" s="199"/>
    </row>
    <row r="6108" s="197" customFormat="true" ht="15.8" spans="1:6">
      <c r="A6108" s="199"/>
      <c r="B6108" s="216"/>
      <c r="C6108" s="199"/>
      <c r="D6108" s="199"/>
      <c r="E6108" s="199"/>
      <c r="F6108" s="199"/>
    </row>
    <row r="6109" s="197" customFormat="true" ht="15.8" spans="1:6">
      <c r="A6109" s="199"/>
      <c r="B6109" s="216"/>
      <c r="C6109" s="199"/>
      <c r="D6109" s="199"/>
      <c r="E6109" s="199"/>
      <c r="F6109" s="199"/>
    </row>
    <row r="6110" s="197" customFormat="true" ht="15.8" spans="1:6">
      <c r="A6110" s="199"/>
      <c r="B6110" s="216"/>
      <c r="C6110" s="199"/>
      <c r="D6110" s="199"/>
      <c r="E6110" s="199"/>
      <c r="F6110" s="199"/>
    </row>
    <row r="6111" s="197" customFormat="true" ht="15.8" spans="1:6">
      <c r="A6111" s="199"/>
      <c r="B6111" s="216"/>
      <c r="C6111" s="199"/>
      <c r="D6111" s="199"/>
      <c r="E6111" s="199"/>
      <c r="F6111" s="199"/>
    </row>
    <row r="6112" s="197" customFormat="true" ht="15.8" spans="1:6">
      <c r="A6112" s="199"/>
      <c r="B6112" s="216"/>
      <c r="C6112" s="199"/>
      <c r="D6112" s="199"/>
      <c r="E6112" s="199"/>
      <c r="F6112" s="199"/>
    </row>
    <row r="6113" s="197" customFormat="true" ht="15.8" spans="1:6">
      <c r="A6113" s="199"/>
      <c r="B6113" s="216"/>
      <c r="C6113" s="199"/>
      <c r="D6113" s="199"/>
      <c r="E6113" s="199"/>
      <c r="F6113" s="199"/>
    </row>
    <row r="6114" s="197" customFormat="true" ht="15.8" spans="1:6">
      <c r="A6114" s="199"/>
      <c r="B6114" s="216"/>
      <c r="C6114" s="199"/>
      <c r="D6114" s="199"/>
      <c r="E6114" s="199"/>
      <c r="F6114" s="199"/>
    </row>
    <row r="6115" s="197" customFormat="true" ht="15.8" spans="1:6">
      <c r="A6115" s="199"/>
      <c r="B6115" s="216"/>
      <c r="C6115" s="199"/>
      <c r="D6115" s="199"/>
      <c r="E6115" s="199"/>
      <c r="F6115" s="199"/>
    </row>
    <row r="6116" s="197" customFormat="true" ht="15.8" spans="1:6">
      <c r="A6116" s="199"/>
      <c r="B6116" s="216"/>
      <c r="C6116" s="199"/>
      <c r="D6116" s="199"/>
      <c r="E6116" s="199"/>
      <c r="F6116" s="199"/>
    </row>
    <row r="6117" s="197" customFormat="true" ht="15.8" spans="1:6">
      <c r="A6117" s="199"/>
      <c r="B6117" s="216"/>
      <c r="C6117" s="199"/>
      <c r="D6117" s="199"/>
      <c r="E6117" s="199"/>
      <c r="F6117" s="199"/>
    </row>
    <row r="6118" s="197" customFormat="true" ht="15.8" spans="1:6">
      <c r="A6118" s="199"/>
      <c r="B6118" s="216"/>
      <c r="C6118" s="199"/>
      <c r="D6118" s="199"/>
      <c r="E6118" s="199"/>
      <c r="F6118" s="199"/>
    </row>
    <row r="6119" s="197" customFormat="true" ht="15.8" spans="1:6">
      <c r="A6119" s="199"/>
      <c r="B6119" s="216"/>
      <c r="C6119" s="199"/>
      <c r="D6119" s="199"/>
      <c r="E6119" s="199"/>
      <c r="F6119" s="199"/>
    </row>
    <row r="6120" s="197" customFormat="true" ht="15.8" spans="1:6">
      <c r="A6120" s="199"/>
      <c r="B6120" s="216"/>
      <c r="C6120" s="199"/>
      <c r="D6120" s="199"/>
      <c r="E6120" s="199"/>
      <c r="F6120" s="199"/>
    </row>
    <row r="6121" s="197" customFormat="true" ht="15.8" spans="1:6">
      <c r="A6121" s="199"/>
      <c r="B6121" s="216"/>
      <c r="C6121" s="199"/>
      <c r="D6121" s="199"/>
      <c r="E6121" s="199"/>
      <c r="F6121" s="199"/>
    </row>
    <row r="6122" s="197" customFormat="true" ht="15.8" spans="1:6">
      <c r="A6122" s="199"/>
      <c r="B6122" s="216"/>
      <c r="C6122" s="199"/>
      <c r="D6122" s="199"/>
      <c r="E6122" s="199"/>
      <c r="F6122" s="199"/>
    </row>
    <row r="6123" s="197" customFormat="true" ht="15.8" spans="1:6">
      <c r="A6123" s="199"/>
      <c r="B6123" s="216"/>
      <c r="C6123" s="199"/>
      <c r="D6123" s="199"/>
      <c r="E6123" s="199"/>
      <c r="F6123" s="199"/>
    </row>
    <row r="6124" s="197" customFormat="true" ht="15.8" spans="1:6">
      <c r="A6124" s="199"/>
      <c r="B6124" s="216"/>
      <c r="C6124" s="199"/>
      <c r="D6124" s="199"/>
      <c r="E6124" s="199"/>
      <c r="F6124" s="199"/>
    </row>
    <row r="6125" s="197" customFormat="true" ht="15.8" spans="1:6">
      <c r="A6125" s="199"/>
      <c r="B6125" s="216"/>
      <c r="C6125" s="199"/>
      <c r="D6125" s="199"/>
      <c r="E6125" s="199"/>
      <c r="F6125" s="199"/>
    </row>
    <row r="6126" s="197" customFormat="true" ht="15.8" spans="1:6">
      <c r="A6126" s="199"/>
      <c r="B6126" s="216"/>
      <c r="C6126" s="199"/>
      <c r="D6126" s="199"/>
      <c r="E6126" s="199"/>
      <c r="F6126" s="199"/>
    </row>
    <row r="6127" s="197" customFormat="true" ht="15.8" spans="1:6">
      <c r="A6127" s="199"/>
      <c r="B6127" s="216"/>
      <c r="C6127" s="199"/>
      <c r="D6127" s="199"/>
      <c r="E6127" s="199"/>
      <c r="F6127" s="199"/>
    </row>
    <row r="6128" s="197" customFormat="true" ht="15.8" spans="1:6">
      <c r="A6128" s="199"/>
      <c r="B6128" s="216"/>
      <c r="C6128" s="199"/>
      <c r="D6128" s="199"/>
      <c r="E6128" s="199"/>
      <c r="F6128" s="199"/>
    </row>
    <row r="6129" s="197" customFormat="true" ht="15.8" spans="1:6">
      <c r="A6129" s="199"/>
      <c r="B6129" s="216"/>
      <c r="C6129" s="199"/>
      <c r="D6129" s="199"/>
      <c r="E6129" s="199"/>
      <c r="F6129" s="199"/>
    </row>
    <row r="6130" s="197" customFormat="true" ht="15.8" spans="1:6">
      <c r="A6130" s="199"/>
      <c r="B6130" s="216"/>
      <c r="C6130" s="199"/>
      <c r="D6130" s="199"/>
      <c r="E6130" s="199"/>
      <c r="F6130" s="199"/>
    </row>
    <row r="6131" s="197" customFormat="true" ht="15.8" spans="1:6">
      <c r="A6131" s="199"/>
      <c r="B6131" s="216"/>
      <c r="C6131" s="199"/>
      <c r="D6131" s="199"/>
      <c r="E6131" s="199"/>
      <c r="F6131" s="199"/>
    </row>
    <row r="6132" s="197" customFormat="true" ht="15.8" spans="1:6">
      <c r="A6132" s="199"/>
      <c r="B6132" s="216"/>
      <c r="C6132" s="199"/>
      <c r="D6132" s="199"/>
      <c r="E6132" s="199"/>
      <c r="F6132" s="199"/>
    </row>
    <row r="6133" s="197" customFormat="true" ht="15.8" spans="1:6">
      <c r="A6133" s="199"/>
      <c r="B6133" s="216"/>
      <c r="C6133" s="199"/>
      <c r="D6133" s="199"/>
      <c r="E6133" s="199"/>
      <c r="F6133" s="199"/>
    </row>
    <row r="6134" s="197" customFormat="true" ht="15.8" spans="1:6">
      <c r="A6134" s="199"/>
      <c r="B6134" s="216"/>
      <c r="C6134" s="199"/>
      <c r="D6134" s="199"/>
      <c r="E6134" s="199"/>
      <c r="F6134" s="199"/>
    </row>
    <row r="6135" s="197" customFormat="true" ht="15.8" spans="1:6">
      <c r="A6135" s="199"/>
      <c r="B6135" s="216"/>
      <c r="C6135" s="199"/>
      <c r="D6135" s="199"/>
      <c r="E6135" s="199"/>
      <c r="F6135" s="199"/>
    </row>
    <row r="6136" s="197" customFormat="true" ht="15.8" spans="1:6">
      <c r="A6136" s="199"/>
      <c r="B6136" s="216"/>
      <c r="C6136" s="199"/>
      <c r="D6136" s="199"/>
      <c r="E6136" s="199"/>
      <c r="F6136" s="199"/>
    </row>
    <row r="6137" s="197" customFormat="true" ht="15.8" spans="1:6">
      <c r="A6137" s="199"/>
      <c r="B6137" s="216"/>
      <c r="C6137" s="199"/>
      <c r="D6137" s="199"/>
      <c r="E6137" s="199"/>
      <c r="F6137" s="199"/>
    </row>
    <row r="6138" s="197" customFormat="true" ht="15.8" spans="1:6">
      <c r="A6138" s="199"/>
      <c r="B6138" s="216"/>
      <c r="C6138" s="199"/>
      <c r="D6138" s="199"/>
      <c r="E6138" s="199"/>
      <c r="F6138" s="199"/>
    </row>
    <row r="6139" s="197" customFormat="true" ht="15.8" spans="1:6">
      <c r="A6139" s="199"/>
      <c r="B6139" s="216"/>
      <c r="C6139" s="199"/>
      <c r="D6139" s="199"/>
      <c r="E6139" s="199"/>
      <c r="F6139" s="199"/>
    </row>
    <row r="6140" s="197" customFormat="true" ht="15.8" spans="1:6">
      <c r="A6140" s="199"/>
      <c r="B6140" s="216"/>
      <c r="C6140" s="199"/>
      <c r="D6140" s="199"/>
      <c r="E6140" s="199"/>
      <c r="F6140" s="199"/>
    </row>
    <row r="6141" s="197" customFormat="true" ht="15.8" spans="1:6">
      <c r="A6141" s="199"/>
      <c r="B6141" s="216"/>
      <c r="C6141" s="199"/>
      <c r="D6141" s="199"/>
      <c r="E6141" s="199"/>
      <c r="F6141" s="199"/>
    </row>
    <row r="6142" s="197" customFormat="true" ht="15.8" spans="1:6">
      <c r="A6142" s="199"/>
      <c r="B6142" s="216"/>
      <c r="C6142" s="199"/>
      <c r="D6142" s="199"/>
      <c r="E6142" s="199"/>
      <c r="F6142" s="199"/>
    </row>
    <row r="6143" s="197" customFormat="true" ht="15.8" spans="1:6">
      <c r="A6143" s="199"/>
      <c r="B6143" s="216"/>
      <c r="C6143" s="199"/>
      <c r="D6143" s="199"/>
      <c r="E6143" s="199"/>
      <c r="F6143" s="199"/>
    </row>
    <row r="6144" s="197" customFormat="true" ht="15.8" spans="1:6">
      <c r="A6144" s="199"/>
      <c r="B6144" s="216"/>
      <c r="C6144" s="199"/>
      <c r="D6144" s="199"/>
      <c r="E6144" s="199"/>
      <c r="F6144" s="199"/>
    </row>
    <row r="6145" s="197" customFormat="true" ht="15.8" spans="1:6">
      <c r="A6145" s="199"/>
      <c r="B6145" s="216"/>
      <c r="C6145" s="199"/>
      <c r="D6145" s="199"/>
      <c r="E6145" s="199"/>
      <c r="F6145" s="199"/>
    </row>
    <row r="6146" s="197" customFormat="true" ht="15.8" spans="1:6">
      <c r="A6146" s="199"/>
      <c r="B6146" s="216"/>
      <c r="C6146" s="199"/>
      <c r="D6146" s="199"/>
      <c r="E6146" s="199"/>
      <c r="F6146" s="199"/>
    </row>
    <row r="6147" s="197" customFormat="true" ht="15.8" spans="1:6">
      <c r="A6147" s="199"/>
      <c r="B6147" s="216"/>
      <c r="C6147" s="199"/>
      <c r="D6147" s="199"/>
      <c r="E6147" s="199"/>
      <c r="F6147" s="199"/>
    </row>
    <row r="6148" s="197" customFormat="true" ht="15.8" spans="1:6">
      <c r="A6148" s="199"/>
      <c r="B6148" s="216"/>
      <c r="C6148" s="199"/>
      <c r="D6148" s="199"/>
      <c r="E6148" s="199"/>
      <c r="F6148" s="199"/>
    </row>
    <row r="6149" s="197" customFormat="true" ht="15.8" spans="1:6">
      <c r="A6149" s="199"/>
      <c r="B6149" s="216"/>
      <c r="C6149" s="199"/>
      <c r="D6149" s="199"/>
      <c r="E6149" s="199"/>
      <c r="F6149" s="199"/>
    </row>
    <row r="6150" s="197" customFormat="true" ht="15.8" spans="1:6">
      <c r="A6150" s="199"/>
      <c r="B6150" s="216"/>
      <c r="C6150" s="199"/>
      <c r="D6150" s="199"/>
      <c r="E6150" s="199"/>
      <c r="F6150" s="199"/>
    </row>
    <row r="6151" s="197" customFormat="true" ht="15.8" spans="1:6">
      <c r="A6151" s="199"/>
      <c r="B6151" s="216"/>
      <c r="C6151" s="199"/>
      <c r="D6151" s="199"/>
      <c r="E6151" s="199"/>
      <c r="F6151" s="199"/>
    </row>
    <row r="6152" s="197" customFormat="true" ht="15.8" spans="1:6">
      <c r="A6152" s="199"/>
      <c r="B6152" s="216"/>
      <c r="C6152" s="199"/>
      <c r="D6152" s="199"/>
      <c r="E6152" s="199"/>
      <c r="F6152" s="199"/>
    </row>
    <row r="6153" s="197" customFormat="true" ht="15.8" spans="1:6">
      <c r="A6153" s="199"/>
      <c r="B6153" s="216"/>
      <c r="C6153" s="199"/>
      <c r="D6153" s="199"/>
      <c r="E6153" s="199"/>
      <c r="F6153" s="199"/>
    </row>
    <row r="6154" s="197" customFormat="true" ht="15.8" spans="1:6">
      <c r="A6154" s="199"/>
      <c r="B6154" s="216"/>
      <c r="C6154" s="199"/>
      <c r="D6154" s="199"/>
      <c r="E6154" s="199"/>
      <c r="F6154" s="199"/>
    </row>
    <row r="6155" s="197" customFormat="true" ht="15.8" spans="1:6">
      <c r="A6155" s="199"/>
      <c r="B6155" s="216"/>
      <c r="C6155" s="199"/>
      <c r="D6155" s="199"/>
      <c r="E6155" s="199"/>
      <c r="F6155" s="199"/>
    </row>
    <row r="6156" s="197" customFormat="true" ht="15.8" spans="1:6">
      <c r="A6156" s="199"/>
      <c r="B6156" s="216"/>
      <c r="C6156" s="199"/>
      <c r="D6156" s="199"/>
      <c r="E6156" s="199"/>
      <c r="F6156" s="199"/>
    </row>
    <row r="6157" s="197" customFormat="true" ht="15.8" spans="1:6">
      <c r="A6157" s="199"/>
      <c r="B6157" s="216"/>
      <c r="C6157" s="199"/>
      <c r="D6157" s="199"/>
      <c r="E6157" s="199"/>
      <c r="F6157" s="199"/>
    </row>
    <row r="6158" s="197" customFormat="true" ht="15.8" spans="1:6">
      <c r="A6158" s="199"/>
      <c r="B6158" s="216"/>
      <c r="C6158" s="199"/>
      <c r="D6158" s="199"/>
      <c r="E6158" s="199"/>
      <c r="F6158" s="199"/>
    </row>
    <row r="6159" s="197" customFormat="true" ht="15.8" spans="1:6">
      <c r="A6159" s="199"/>
      <c r="B6159" s="216"/>
      <c r="C6159" s="199"/>
      <c r="D6159" s="199"/>
      <c r="E6159" s="199"/>
      <c r="F6159" s="199"/>
    </row>
    <row r="6160" s="197" customFormat="true" ht="15.8" spans="1:6">
      <c r="A6160" s="199"/>
      <c r="B6160" s="216"/>
      <c r="C6160" s="199"/>
      <c r="D6160" s="199"/>
      <c r="E6160" s="199"/>
      <c r="F6160" s="199"/>
    </row>
    <row r="6161" s="197" customFormat="true" ht="15.8" spans="1:6">
      <c r="A6161" s="199"/>
      <c r="B6161" s="216"/>
      <c r="C6161" s="199"/>
      <c r="D6161" s="199"/>
      <c r="E6161" s="199"/>
      <c r="F6161" s="199"/>
    </row>
    <row r="6162" s="197" customFormat="true" ht="15.8" spans="1:6">
      <c r="A6162" s="199"/>
      <c r="B6162" s="216"/>
      <c r="C6162" s="199"/>
      <c r="D6162" s="199"/>
      <c r="E6162" s="199"/>
      <c r="F6162" s="199"/>
    </row>
    <row r="6163" s="197" customFormat="true" ht="15.8" spans="1:6">
      <c r="A6163" s="199"/>
      <c r="B6163" s="216"/>
      <c r="C6163" s="199"/>
      <c r="D6163" s="199"/>
      <c r="E6163" s="199"/>
      <c r="F6163" s="199"/>
    </row>
    <row r="6164" s="197" customFormat="true" ht="15.8" spans="1:6">
      <c r="A6164" s="199"/>
      <c r="B6164" s="216"/>
      <c r="C6164" s="199"/>
      <c r="D6164" s="199"/>
      <c r="E6164" s="199"/>
      <c r="F6164" s="199"/>
    </row>
    <row r="6165" s="197" customFormat="true" ht="15.8" spans="1:6">
      <c r="A6165" s="199"/>
      <c r="B6165" s="216"/>
      <c r="C6165" s="199"/>
      <c r="D6165" s="199"/>
      <c r="E6165" s="199"/>
      <c r="F6165" s="199"/>
    </row>
    <row r="6166" s="197" customFormat="true" ht="15.8" spans="1:6">
      <c r="A6166" s="199"/>
      <c r="B6166" s="216"/>
      <c r="C6166" s="199"/>
      <c r="D6166" s="199"/>
      <c r="E6166" s="199"/>
      <c r="F6166" s="199"/>
    </row>
    <row r="6167" s="197" customFormat="true" ht="15.8" spans="1:6">
      <c r="A6167" s="199"/>
      <c r="B6167" s="216"/>
      <c r="C6167" s="199"/>
      <c r="D6167" s="199"/>
      <c r="E6167" s="199"/>
      <c r="F6167" s="199"/>
    </row>
    <row r="6168" s="197" customFormat="true" ht="15.8" spans="1:6">
      <c r="A6168" s="199"/>
      <c r="B6168" s="216"/>
      <c r="C6168" s="199"/>
      <c r="D6168" s="199"/>
      <c r="E6168" s="199"/>
      <c r="F6168" s="199"/>
    </row>
    <row r="6169" s="197" customFormat="true" ht="15.8" spans="1:6">
      <c r="A6169" s="199"/>
      <c r="B6169" s="216"/>
      <c r="C6169" s="199"/>
      <c r="D6169" s="199"/>
      <c r="E6169" s="199"/>
      <c r="F6169" s="199"/>
    </row>
    <row r="6170" s="197" customFormat="true" ht="15.8" spans="1:6">
      <c r="A6170" s="199"/>
      <c r="B6170" s="216"/>
      <c r="C6170" s="199"/>
      <c r="D6170" s="199"/>
      <c r="E6170" s="199"/>
      <c r="F6170" s="199"/>
    </row>
    <row r="6171" s="197" customFormat="true" ht="15.8" spans="1:6">
      <c r="A6171" s="199"/>
      <c r="B6171" s="216"/>
      <c r="C6171" s="199"/>
      <c r="D6171" s="199"/>
      <c r="E6171" s="199"/>
      <c r="F6171" s="199"/>
    </row>
    <row r="6172" s="197" customFormat="true" ht="15.8" spans="1:6">
      <c r="A6172" s="199"/>
      <c r="B6172" s="216"/>
      <c r="C6172" s="199"/>
      <c r="D6172" s="199"/>
      <c r="E6172" s="199"/>
      <c r="F6172" s="199"/>
    </row>
    <row r="6173" s="197" customFormat="true" ht="15.8" spans="1:6">
      <c r="A6173" s="199"/>
      <c r="B6173" s="216"/>
      <c r="C6173" s="199"/>
      <c r="D6173" s="199"/>
      <c r="E6173" s="199"/>
      <c r="F6173" s="199"/>
    </row>
    <row r="6174" s="197" customFormat="true" ht="15.8" spans="1:6">
      <c r="A6174" s="199"/>
      <c r="B6174" s="216"/>
      <c r="C6174" s="199"/>
      <c r="D6174" s="199"/>
      <c r="E6174" s="199"/>
      <c r="F6174" s="199"/>
    </row>
    <row r="6175" s="197" customFormat="true" ht="15.8" spans="1:6">
      <c r="A6175" s="199"/>
      <c r="B6175" s="216"/>
      <c r="C6175" s="199"/>
      <c r="D6175" s="199"/>
      <c r="E6175" s="199"/>
      <c r="F6175" s="199"/>
    </row>
    <row r="6176" s="197" customFormat="true" ht="15.8" spans="1:6">
      <c r="A6176" s="199"/>
      <c r="B6176" s="216"/>
      <c r="C6176" s="199"/>
      <c r="D6176" s="199"/>
      <c r="E6176" s="199"/>
      <c r="F6176" s="199"/>
    </row>
    <row r="6177" s="197" customFormat="true" ht="15.8" spans="1:6">
      <c r="A6177" s="199"/>
      <c r="B6177" s="216"/>
      <c r="C6177" s="199"/>
      <c r="D6177" s="199"/>
      <c r="E6177" s="199"/>
      <c r="F6177" s="199"/>
    </row>
    <row r="6178" s="197" customFormat="true" ht="15.8" spans="1:6">
      <c r="A6178" s="199"/>
      <c r="B6178" s="216"/>
      <c r="C6178" s="199"/>
      <c r="D6178" s="199"/>
      <c r="E6178" s="199"/>
      <c r="F6178" s="199"/>
    </row>
    <row r="6179" s="197" customFormat="true" ht="15.8" spans="1:6">
      <c r="A6179" s="199"/>
      <c r="B6179" s="216"/>
      <c r="C6179" s="199"/>
      <c r="D6179" s="199"/>
      <c r="E6179" s="199"/>
      <c r="F6179" s="199"/>
    </row>
    <row r="6180" s="197" customFormat="true" ht="15.8" spans="1:6">
      <c r="A6180" s="199"/>
      <c r="B6180" s="216"/>
      <c r="C6180" s="199"/>
      <c r="D6180" s="199"/>
      <c r="E6180" s="199"/>
      <c r="F6180" s="199"/>
    </row>
    <row r="6181" s="197" customFormat="true" ht="15.8" spans="1:6">
      <c r="A6181" s="199"/>
      <c r="B6181" s="216"/>
      <c r="C6181" s="199"/>
      <c r="D6181" s="199"/>
      <c r="E6181" s="199"/>
      <c r="F6181" s="199"/>
    </row>
    <row r="6182" s="197" customFormat="true" ht="15.8" spans="1:6">
      <c r="A6182" s="199"/>
      <c r="B6182" s="216"/>
      <c r="C6182" s="199"/>
      <c r="D6182" s="199"/>
      <c r="E6182" s="199"/>
      <c r="F6182" s="199"/>
    </row>
    <row r="6183" s="197" customFormat="true" ht="15.8" spans="1:6">
      <c r="A6183" s="199"/>
      <c r="B6183" s="216"/>
      <c r="C6183" s="199"/>
      <c r="D6183" s="199"/>
      <c r="E6183" s="199"/>
      <c r="F6183" s="199"/>
    </row>
    <row r="6184" s="197" customFormat="true" ht="15.8" spans="1:6">
      <c r="A6184" s="199"/>
      <c r="B6184" s="216"/>
      <c r="C6184" s="199"/>
      <c r="D6184" s="199"/>
      <c r="E6184" s="199"/>
      <c r="F6184" s="199"/>
    </row>
    <row r="6185" s="197" customFormat="true" ht="15.8" spans="1:6">
      <c r="A6185" s="199"/>
      <c r="B6185" s="216"/>
      <c r="C6185" s="199"/>
      <c r="D6185" s="199"/>
      <c r="E6185" s="199"/>
      <c r="F6185" s="199"/>
    </row>
    <row r="6186" s="197" customFormat="true" ht="15.8" spans="1:6">
      <c r="A6186" s="199"/>
      <c r="B6186" s="216"/>
      <c r="C6186" s="199"/>
      <c r="D6186" s="199"/>
      <c r="E6186" s="199"/>
      <c r="F6186" s="199"/>
    </row>
    <row r="6187" s="197" customFormat="true" ht="15.8" spans="1:6">
      <c r="A6187" s="199"/>
      <c r="B6187" s="216"/>
      <c r="C6187" s="199"/>
      <c r="D6187" s="199"/>
      <c r="E6187" s="199"/>
      <c r="F6187" s="199"/>
    </row>
    <row r="6188" s="197" customFormat="true" ht="15.8" spans="1:6">
      <c r="A6188" s="199"/>
      <c r="B6188" s="216"/>
      <c r="C6188" s="199"/>
      <c r="D6188" s="199"/>
      <c r="E6188" s="199"/>
      <c r="F6188" s="199"/>
    </row>
    <row r="6189" s="197" customFormat="true" ht="15.8" spans="1:6">
      <c r="A6189" s="199"/>
      <c r="B6189" s="216"/>
      <c r="C6189" s="199"/>
      <c r="D6189" s="199"/>
      <c r="E6189" s="199"/>
      <c r="F6189" s="199"/>
    </row>
    <row r="6190" s="197" customFormat="true" ht="15.8" spans="1:6">
      <c r="A6190" s="199"/>
      <c r="B6190" s="216"/>
      <c r="C6190" s="199"/>
      <c r="D6190" s="199"/>
      <c r="E6190" s="199"/>
      <c r="F6190" s="199"/>
    </row>
    <row r="6191" s="197" customFormat="true" ht="15.8" spans="1:6">
      <c r="A6191" s="199"/>
      <c r="B6191" s="216"/>
      <c r="C6191" s="199"/>
      <c r="D6191" s="199"/>
      <c r="E6191" s="199"/>
      <c r="F6191" s="199"/>
    </row>
    <row r="6192" s="197" customFormat="true" ht="15.8" spans="1:6">
      <c r="A6192" s="199"/>
      <c r="B6192" s="216"/>
      <c r="C6192" s="199"/>
      <c r="D6192" s="199"/>
      <c r="E6192" s="199"/>
      <c r="F6192" s="199"/>
    </row>
    <row r="6193" s="197" customFormat="true" ht="15.8" spans="1:6">
      <c r="A6193" s="199"/>
      <c r="B6193" s="216"/>
      <c r="C6193" s="199"/>
      <c r="D6193" s="199"/>
      <c r="E6193" s="199"/>
      <c r="F6193" s="199"/>
    </row>
    <row r="6194" s="197" customFormat="true" ht="15.8" spans="1:6">
      <c r="A6194" s="199"/>
      <c r="B6194" s="216"/>
      <c r="C6194" s="199"/>
      <c r="D6194" s="199"/>
      <c r="E6194" s="199"/>
      <c r="F6194" s="199"/>
    </row>
    <row r="6195" s="197" customFormat="true" ht="15.8" spans="1:6">
      <c r="A6195" s="199"/>
      <c r="B6195" s="216"/>
      <c r="C6195" s="199"/>
      <c r="D6195" s="199"/>
      <c r="E6195" s="199"/>
      <c r="F6195" s="199"/>
    </row>
    <row r="6196" s="197" customFormat="true" ht="15.8" spans="1:6">
      <c r="A6196" s="199"/>
      <c r="B6196" s="216"/>
      <c r="C6196" s="199"/>
      <c r="D6196" s="199"/>
      <c r="E6196" s="199"/>
      <c r="F6196" s="199"/>
    </row>
    <row r="6197" s="197" customFormat="true" ht="15.8" spans="1:6">
      <c r="A6197" s="199"/>
      <c r="B6197" s="216"/>
      <c r="C6197" s="199"/>
      <c r="D6197" s="199"/>
      <c r="E6197" s="199"/>
      <c r="F6197" s="199"/>
    </row>
    <row r="6198" s="197" customFormat="true" ht="15.8" spans="1:6">
      <c r="A6198" s="199"/>
      <c r="B6198" s="216"/>
      <c r="C6198" s="199"/>
      <c r="D6198" s="199"/>
      <c r="E6198" s="199"/>
      <c r="F6198" s="199"/>
    </row>
    <row r="6199" s="197" customFormat="true" ht="15.8" spans="1:6">
      <c r="A6199" s="199"/>
      <c r="B6199" s="216"/>
      <c r="C6199" s="199"/>
      <c r="D6199" s="199"/>
      <c r="E6199" s="199"/>
      <c r="F6199" s="199"/>
    </row>
    <row r="6200" s="197" customFormat="true" ht="15.8" spans="1:6">
      <c r="A6200" s="199"/>
      <c r="B6200" s="216"/>
      <c r="C6200" s="199"/>
      <c r="D6200" s="199"/>
      <c r="E6200" s="199"/>
      <c r="F6200" s="199"/>
    </row>
    <row r="6201" s="197" customFormat="true" ht="15.8" spans="1:6">
      <c r="A6201" s="199"/>
      <c r="B6201" s="216"/>
      <c r="C6201" s="199"/>
      <c r="D6201" s="199"/>
      <c r="E6201" s="199"/>
      <c r="F6201" s="199"/>
    </row>
    <row r="6202" s="197" customFormat="true" ht="15.8" spans="1:6">
      <c r="A6202" s="199"/>
      <c r="B6202" s="216"/>
      <c r="C6202" s="199"/>
      <c r="D6202" s="199"/>
      <c r="E6202" s="199"/>
      <c r="F6202" s="199"/>
    </row>
    <row r="6203" s="197" customFormat="true" ht="15.8" spans="1:6">
      <c r="A6203" s="199"/>
      <c r="B6203" s="216"/>
      <c r="C6203" s="199"/>
      <c r="D6203" s="199"/>
      <c r="E6203" s="199"/>
      <c r="F6203" s="199"/>
    </row>
    <row r="6204" s="197" customFormat="true" ht="15.8" spans="1:6">
      <c r="A6204" s="199"/>
      <c r="B6204" s="216"/>
      <c r="C6204" s="199"/>
      <c r="D6204" s="199"/>
      <c r="E6204" s="199"/>
      <c r="F6204" s="199"/>
    </row>
    <row r="6205" s="197" customFormat="true" ht="15.8" spans="1:6">
      <c r="A6205" s="199"/>
      <c r="B6205" s="216"/>
      <c r="C6205" s="199"/>
      <c r="D6205" s="199"/>
      <c r="E6205" s="199"/>
      <c r="F6205" s="199"/>
    </row>
    <row r="6206" s="197" customFormat="true" ht="15.8" spans="1:6">
      <c r="A6206" s="199"/>
      <c r="B6206" s="216"/>
      <c r="C6206" s="199"/>
      <c r="D6206" s="199"/>
      <c r="E6206" s="199"/>
      <c r="F6206" s="199"/>
    </row>
    <row r="6207" s="197" customFormat="true" ht="15.8" spans="1:6">
      <c r="A6207" s="199"/>
      <c r="B6207" s="216"/>
      <c r="C6207" s="199"/>
      <c r="D6207" s="199"/>
      <c r="E6207" s="199"/>
      <c r="F6207" s="199"/>
    </row>
    <row r="6208" s="197" customFormat="true" ht="15.8" spans="1:6">
      <c r="A6208" s="199"/>
      <c r="B6208" s="216"/>
      <c r="C6208" s="199"/>
      <c r="D6208" s="199"/>
      <c r="E6208" s="199"/>
      <c r="F6208" s="199"/>
    </row>
    <row r="6209" s="197" customFormat="true" ht="15.8" spans="1:6">
      <c r="A6209" s="199"/>
      <c r="B6209" s="216"/>
      <c r="C6209" s="199"/>
      <c r="D6209" s="199"/>
      <c r="E6209" s="199"/>
      <c r="F6209" s="199"/>
    </row>
    <row r="6210" s="197" customFormat="true" ht="15.8" spans="1:6">
      <c r="A6210" s="199"/>
      <c r="B6210" s="216"/>
      <c r="C6210" s="199"/>
      <c r="D6210" s="199"/>
      <c r="E6210" s="199"/>
      <c r="F6210" s="199"/>
    </row>
    <row r="6211" s="197" customFormat="true" ht="15.8" spans="1:6">
      <c r="A6211" s="199"/>
      <c r="B6211" s="216"/>
      <c r="C6211" s="199"/>
      <c r="D6211" s="199"/>
      <c r="E6211" s="199"/>
      <c r="F6211" s="199"/>
    </row>
    <row r="6212" s="197" customFormat="true" ht="15.8" spans="1:6">
      <c r="A6212" s="199"/>
      <c r="B6212" s="216"/>
      <c r="C6212" s="199"/>
      <c r="D6212" s="199"/>
      <c r="E6212" s="199"/>
      <c r="F6212" s="199"/>
    </row>
    <row r="6213" s="197" customFormat="true" ht="15.8" spans="1:6">
      <c r="A6213" s="199"/>
      <c r="B6213" s="216"/>
      <c r="C6213" s="199"/>
      <c r="D6213" s="199"/>
      <c r="E6213" s="199"/>
      <c r="F6213" s="199"/>
    </row>
    <row r="6214" s="197" customFormat="true" ht="15.8" spans="1:6">
      <c r="A6214" s="199"/>
      <c r="B6214" s="216"/>
      <c r="C6214" s="199"/>
      <c r="D6214" s="199"/>
      <c r="E6214" s="199"/>
      <c r="F6214" s="199"/>
    </row>
    <row r="6215" s="197" customFormat="true" ht="15.8" spans="1:6">
      <c r="A6215" s="199"/>
      <c r="B6215" s="216"/>
      <c r="C6215" s="199"/>
      <c r="D6215" s="199"/>
      <c r="E6215" s="199"/>
      <c r="F6215" s="199"/>
    </row>
    <row r="6216" s="197" customFormat="true" ht="15.8" spans="1:6">
      <c r="A6216" s="199"/>
      <c r="B6216" s="216"/>
      <c r="C6216" s="199"/>
      <c r="D6216" s="199"/>
      <c r="E6216" s="199"/>
      <c r="F6216" s="199"/>
    </row>
    <row r="6217" s="197" customFormat="true" ht="15.8" spans="1:6">
      <c r="A6217" s="199"/>
      <c r="B6217" s="216"/>
      <c r="C6217" s="199"/>
      <c r="D6217" s="199"/>
      <c r="E6217" s="199"/>
      <c r="F6217" s="199"/>
    </row>
    <row r="6218" s="197" customFormat="true" ht="15.8" spans="1:6">
      <c r="A6218" s="199"/>
      <c r="B6218" s="216"/>
      <c r="C6218" s="199"/>
      <c r="D6218" s="199"/>
      <c r="E6218" s="199"/>
      <c r="F6218" s="199"/>
    </row>
    <row r="6219" s="197" customFormat="true" ht="15.8" spans="1:6">
      <c r="A6219" s="199"/>
      <c r="B6219" s="216"/>
      <c r="C6219" s="199"/>
      <c r="D6219" s="199"/>
      <c r="E6219" s="199"/>
      <c r="F6219" s="199"/>
    </row>
    <row r="6220" s="197" customFormat="true" ht="15.8" spans="1:6">
      <c r="A6220" s="199"/>
      <c r="B6220" s="216"/>
      <c r="C6220" s="199"/>
      <c r="D6220" s="199"/>
      <c r="E6220" s="199"/>
      <c r="F6220" s="199"/>
    </row>
    <row r="6221" s="197" customFormat="true" ht="15.8" spans="1:6">
      <c r="A6221" s="199"/>
      <c r="B6221" s="216"/>
      <c r="C6221" s="199"/>
      <c r="D6221" s="199"/>
      <c r="E6221" s="199"/>
      <c r="F6221" s="199"/>
    </row>
    <row r="6222" s="197" customFormat="true" ht="15.8" spans="1:6">
      <c r="A6222" s="199"/>
      <c r="B6222" s="216"/>
      <c r="C6222" s="199"/>
      <c r="D6222" s="199"/>
      <c r="E6222" s="199"/>
      <c r="F6222" s="199"/>
    </row>
    <row r="6223" s="197" customFormat="true" ht="15.8" spans="1:6">
      <c r="A6223" s="199"/>
      <c r="B6223" s="216"/>
      <c r="C6223" s="199"/>
      <c r="D6223" s="199"/>
      <c r="E6223" s="199"/>
      <c r="F6223" s="199"/>
    </row>
    <row r="6224" s="197" customFormat="true" ht="15.8" spans="1:6">
      <c r="A6224" s="199"/>
      <c r="B6224" s="216"/>
      <c r="C6224" s="199"/>
      <c r="D6224" s="199"/>
      <c r="E6224" s="199"/>
      <c r="F6224" s="199"/>
    </row>
    <row r="6225" s="197" customFormat="true" ht="15.8" spans="1:6">
      <c r="A6225" s="199"/>
      <c r="B6225" s="216"/>
      <c r="C6225" s="199"/>
      <c r="D6225" s="199"/>
      <c r="E6225" s="199"/>
      <c r="F6225" s="199"/>
    </row>
    <row r="6226" s="197" customFormat="true" ht="15.8" spans="1:6">
      <c r="A6226" s="199"/>
      <c r="B6226" s="216"/>
      <c r="C6226" s="199"/>
      <c r="D6226" s="199"/>
      <c r="E6226" s="199"/>
      <c r="F6226" s="199"/>
    </row>
    <row r="6227" s="197" customFormat="true" ht="15.8" spans="1:6">
      <c r="A6227" s="199"/>
      <c r="B6227" s="216"/>
      <c r="C6227" s="199"/>
      <c r="D6227" s="199"/>
      <c r="E6227" s="199"/>
      <c r="F6227" s="199"/>
    </row>
    <row r="6228" s="197" customFormat="true" ht="15.8" spans="1:6">
      <c r="A6228" s="199"/>
      <c r="B6228" s="216"/>
      <c r="C6228" s="199"/>
      <c r="D6228" s="199"/>
      <c r="E6228" s="199"/>
      <c r="F6228" s="199"/>
    </row>
    <row r="6229" s="197" customFormat="true" ht="15.8" spans="1:6">
      <c r="A6229" s="199"/>
      <c r="B6229" s="216"/>
      <c r="C6229" s="199"/>
      <c r="D6229" s="199"/>
      <c r="E6229" s="199"/>
      <c r="F6229" s="199"/>
    </row>
    <row r="6230" s="197" customFormat="true" ht="15.8" spans="1:6">
      <c r="A6230" s="199"/>
      <c r="B6230" s="216"/>
      <c r="C6230" s="199"/>
      <c r="D6230" s="199"/>
      <c r="E6230" s="199"/>
      <c r="F6230" s="199"/>
    </row>
    <row r="6231" s="197" customFormat="true" ht="15.8" spans="1:6">
      <c r="A6231" s="199"/>
      <c r="B6231" s="216"/>
      <c r="C6231" s="199"/>
      <c r="D6231" s="199"/>
      <c r="E6231" s="199"/>
      <c r="F6231" s="199"/>
    </row>
    <row r="6232" s="197" customFormat="true" ht="15.8" spans="1:6">
      <c r="A6232" s="199"/>
      <c r="B6232" s="216"/>
      <c r="C6232" s="199"/>
      <c r="D6232" s="199"/>
      <c r="E6232" s="199"/>
      <c r="F6232" s="199"/>
    </row>
    <row r="6233" s="197" customFormat="true" ht="15.8" spans="1:6">
      <c r="A6233" s="199"/>
      <c r="B6233" s="216"/>
      <c r="C6233" s="199"/>
      <c r="D6233" s="199"/>
      <c r="E6233" s="199"/>
      <c r="F6233" s="199"/>
    </row>
    <row r="6234" s="197" customFormat="true" ht="15.8" spans="1:6">
      <c r="A6234" s="199"/>
      <c r="B6234" s="216"/>
      <c r="C6234" s="199"/>
      <c r="D6234" s="199"/>
      <c r="E6234" s="199"/>
      <c r="F6234" s="199"/>
    </row>
    <row r="6235" s="197" customFormat="true" ht="15.8" spans="1:6">
      <c r="A6235" s="199"/>
      <c r="B6235" s="216"/>
      <c r="C6235" s="199"/>
      <c r="D6235" s="199"/>
      <c r="E6235" s="199"/>
      <c r="F6235" s="199"/>
    </row>
    <row r="6236" s="197" customFormat="true" ht="15.8" spans="1:6">
      <c r="A6236" s="199"/>
      <c r="B6236" s="216"/>
      <c r="C6236" s="199"/>
      <c r="D6236" s="199"/>
      <c r="E6236" s="199"/>
      <c r="F6236" s="199"/>
    </row>
    <row r="6237" s="197" customFormat="true" ht="15.8" spans="1:6">
      <c r="A6237" s="199"/>
      <c r="B6237" s="216"/>
      <c r="C6237" s="199"/>
      <c r="D6237" s="199"/>
      <c r="E6237" s="199"/>
      <c r="F6237" s="199"/>
    </row>
    <row r="6238" s="197" customFormat="true" ht="15.8" spans="1:6">
      <c r="A6238" s="199"/>
      <c r="B6238" s="216"/>
      <c r="C6238" s="199"/>
      <c r="D6238" s="199"/>
      <c r="E6238" s="199"/>
      <c r="F6238" s="199"/>
    </row>
    <row r="6239" s="197" customFormat="true" ht="15.8" spans="1:6">
      <c r="A6239" s="199"/>
      <c r="B6239" s="216"/>
      <c r="C6239" s="199"/>
      <c r="D6239" s="199"/>
      <c r="E6239" s="199"/>
      <c r="F6239" s="199"/>
    </row>
    <row r="6240" s="197" customFormat="true" ht="15.8" spans="1:6">
      <c r="A6240" s="199"/>
      <c r="B6240" s="216"/>
      <c r="C6240" s="199"/>
      <c r="D6240" s="199"/>
      <c r="E6240" s="199"/>
      <c r="F6240" s="199"/>
    </row>
    <row r="6241" s="197" customFormat="true" ht="15.8" spans="1:6">
      <c r="A6241" s="199"/>
      <c r="B6241" s="216"/>
      <c r="C6241" s="199"/>
      <c r="D6241" s="199"/>
      <c r="E6241" s="199"/>
      <c r="F6241" s="199"/>
    </row>
    <row r="6242" s="197" customFormat="true" ht="15.8" spans="1:6">
      <c r="A6242" s="199"/>
      <c r="B6242" s="216"/>
      <c r="C6242" s="199"/>
      <c r="D6242" s="199"/>
      <c r="E6242" s="199"/>
      <c r="F6242" s="199"/>
    </row>
    <row r="6243" s="197" customFormat="true" ht="15.8" spans="1:6">
      <c r="A6243" s="199"/>
      <c r="B6243" s="216"/>
      <c r="C6243" s="199"/>
      <c r="D6243" s="199"/>
      <c r="E6243" s="199"/>
      <c r="F6243" s="199"/>
    </row>
    <row r="6244" s="197" customFormat="true" ht="15.8" spans="1:6">
      <c r="A6244" s="199"/>
      <c r="B6244" s="216"/>
      <c r="C6244" s="199"/>
      <c r="D6244" s="199"/>
      <c r="E6244" s="199"/>
      <c r="F6244" s="199"/>
    </row>
    <row r="6245" s="197" customFormat="true" ht="15.8" spans="1:6">
      <c r="A6245" s="199"/>
      <c r="B6245" s="216"/>
      <c r="C6245" s="199"/>
      <c r="D6245" s="199"/>
      <c r="E6245" s="199"/>
      <c r="F6245" s="199"/>
    </row>
    <row r="6246" s="197" customFormat="true" ht="15.8" spans="1:6">
      <c r="A6246" s="199"/>
      <c r="B6246" s="216"/>
      <c r="C6246" s="199"/>
      <c r="D6246" s="199"/>
      <c r="E6246" s="199"/>
      <c r="F6246" s="199"/>
    </row>
    <row r="6247" s="197" customFormat="true" ht="15.8" spans="1:6">
      <c r="A6247" s="199"/>
      <c r="B6247" s="216"/>
      <c r="C6247" s="199"/>
      <c r="D6247" s="199"/>
      <c r="E6247" s="199"/>
      <c r="F6247" s="199"/>
    </row>
    <row r="6248" s="197" customFormat="true" ht="15.8" spans="1:6">
      <c r="A6248" s="199"/>
      <c r="B6248" s="216"/>
      <c r="C6248" s="199"/>
      <c r="D6248" s="199"/>
      <c r="E6248" s="199"/>
      <c r="F6248" s="199"/>
    </row>
    <row r="6249" s="197" customFormat="true" ht="15.8" spans="1:6">
      <c r="A6249" s="199"/>
      <c r="B6249" s="216"/>
      <c r="C6249" s="199"/>
      <c r="D6249" s="199"/>
      <c r="E6249" s="199"/>
      <c r="F6249" s="199"/>
    </row>
    <row r="6250" s="197" customFormat="true" ht="15.8" spans="1:6">
      <c r="A6250" s="199"/>
      <c r="B6250" s="216"/>
      <c r="C6250" s="199"/>
      <c r="D6250" s="199"/>
      <c r="E6250" s="199"/>
      <c r="F6250" s="199"/>
    </row>
    <row r="6251" s="197" customFormat="true" ht="15.8" spans="1:6">
      <c r="A6251" s="199"/>
      <c r="B6251" s="216"/>
      <c r="C6251" s="199"/>
      <c r="D6251" s="199"/>
      <c r="E6251" s="199"/>
      <c r="F6251" s="199"/>
    </row>
    <row r="6252" s="197" customFormat="true" ht="15.8" spans="1:6">
      <c r="A6252" s="199"/>
      <c r="B6252" s="216"/>
      <c r="C6252" s="199"/>
      <c r="D6252" s="199"/>
      <c r="E6252" s="199"/>
      <c r="F6252" s="199"/>
    </row>
    <row r="6253" s="197" customFormat="true" ht="15.8" spans="1:6">
      <c r="A6253" s="199"/>
      <c r="B6253" s="216"/>
      <c r="C6253" s="199"/>
      <c r="D6253" s="199"/>
      <c r="E6253" s="199"/>
      <c r="F6253" s="199"/>
    </row>
    <row r="6254" s="197" customFormat="true" ht="15.8" spans="1:6">
      <c r="A6254" s="199"/>
      <c r="B6254" s="216"/>
      <c r="C6254" s="199"/>
      <c r="D6254" s="199"/>
      <c r="E6254" s="199"/>
      <c r="F6254" s="199"/>
    </row>
    <row r="6255" s="197" customFormat="true" ht="15.8" spans="1:6">
      <c r="A6255" s="199"/>
      <c r="B6255" s="216"/>
      <c r="C6255" s="199"/>
      <c r="D6255" s="199"/>
      <c r="E6255" s="199"/>
      <c r="F6255" s="199"/>
    </row>
    <row r="6256" s="197" customFormat="true" ht="15.8" spans="1:6">
      <c r="A6256" s="199"/>
      <c r="B6256" s="216"/>
      <c r="C6256" s="199"/>
      <c r="D6256" s="199"/>
      <c r="E6256" s="199"/>
      <c r="F6256" s="199"/>
    </row>
    <row r="6257" s="197" customFormat="true" ht="15.8" spans="1:6">
      <c r="A6257" s="199"/>
      <c r="B6257" s="216"/>
      <c r="C6257" s="199"/>
      <c r="D6257" s="199"/>
      <c r="E6257" s="199"/>
      <c r="F6257" s="199"/>
    </row>
    <row r="6258" s="197" customFormat="true" ht="15.8" spans="1:6">
      <c r="A6258" s="199"/>
      <c r="B6258" s="216"/>
      <c r="C6258" s="199"/>
      <c r="D6258" s="199"/>
      <c r="E6258" s="199"/>
      <c r="F6258" s="199"/>
    </row>
    <row r="6259" s="197" customFormat="true" ht="15.8" spans="1:6">
      <c r="A6259" s="199"/>
      <c r="B6259" s="216"/>
      <c r="C6259" s="199"/>
      <c r="D6259" s="199"/>
      <c r="E6259" s="199"/>
      <c r="F6259" s="199"/>
    </row>
    <row r="6260" s="197" customFormat="true" ht="15.8" spans="1:6">
      <c r="A6260" s="199"/>
      <c r="B6260" s="216"/>
      <c r="C6260" s="199"/>
      <c r="D6260" s="199"/>
      <c r="E6260" s="199"/>
      <c r="F6260" s="199"/>
    </row>
    <row r="6261" s="197" customFormat="true" ht="15.8" spans="1:6">
      <c r="A6261" s="199"/>
      <c r="B6261" s="216"/>
      <c r="C6261" s="199"/>
      <c r="D6261" s="199"/>
      <c r="E6261" s="199"/>
      <c r="F6261" s="199"/>
    </row>
    <row r="6262" s="197" customFormat="true" ht="15.8" spans="1:6">
      <c r="A6262" s="199"/>
      <c r="B6262" s="216"/>
      <c r="C6262" s="199"/>
      <c r="D6262" s="199"/>
      <c r="E6262" s="199"/>
      <c r="F6262" s="199"/>
    </row>
    <row r="6263" s="197" customFormat="true" ht="15.8" spans="1:6">
      <c r="A6263" s="199"/>
      <c r="B6263" s="216"/>
      <c r="C6263" s="199"/>
      <c r="D6263" s="199"/>
      <c r="E6263" s="199"/>
      <c r="F6263" s="199"/>
    </row>
    <row r="6264" s="197" customFormat="true" ht="15.8" spans="1:6">
      <c r="A6264" s="199"/>
      <c r="B6264" s="216"/>
      <c r="C6264" s="199"/>
      <c r="D6264" s="199"/>
      <c r="E6264" s="199"/>
      <c r="F6264" s="199"/>
    </row>
    <row r="6265" s="197" customFormat="true" ht="15.8" spans="1:6">
      <c r="A6265" s="199"/>
      <c r="B6265" s="216"/>
      <c r="C6265" s="199"/>
      <c r="D6265" s="199"/>
      <c r="E6265" s="199"/>
      <c r="F6265" s="199"/>
    </row>
    <row r="6266" s="197" customFormat="true" ht="15.8" spans="1:6">
      <c r="A6266" s="199"/>
      <c r="B6266" s="216"/>
      <c r="C6266" s="199"/>
      <c r="D6266" s="199"/>
      <c r="E6266" s="199"/>
      <c r="F6266" s="199"/>
    </row>
    <row r="6267" s="197" customFormat="true" ht="15.8" spans="1:6">
      <c r="A6267" s="199"/>
      <c r="B6267" s="216"/>
      <c r="C6267" s="199"/>
      <c r="D6267" s="199"/>
      <c r="E6267" s="199"/>
      <c r="F6267" s="199"/>
    </row>
    <row r="6268" s="197" customFormat="true" ht="15.8" spans="1:6">
      <c r="A6268" s="199"/>
      <c r="B6268" s="216"/>
      <c r="C6268" s="199"/>
      <c r="D6268" s="199"/>
      <c r="E6268" s="199"/>
      <c r="F6268" s="199"/>
    </row>
    <row r="6269" s="197" customFormat="true" ht="15.8" spans="1:6">
      <c r="A6269" s="199"/>
      <c r="B6269" s="216"/>
      <c r="C6269" s="199"/>
      <c r="D6269" s="199"/>
      <c r="E6269" s="199"/>
      <c r="F6269" s="199"/>
    </row>
    <row r="6270" s="197" customFormat="true" ht="15.8" spans="1:6">
      <c r="A6270" s="199"/>
      <c r="B6270" s="216"/>
      <c r="C6270" s="199"/>
      <c r="D6270" s="199"/>
      <c r="E6270" s="199"/>
      <c r="F6270" s="199"/>
    </row>
    <row r="6271" s="197" customFormat="true" ht="15.8" spans="1:6">
      <c r="A6271" s="199"/>
      <c r="B6271" s="216"/>
      <c r="C6271" s="199"/>
      <c r="D6271" s="199"/>
      <c r="E6271" s="199"/>
      <c r="F6271" s="199"/>
    </row>
    <row r="6272" s="197" customFormat="true" ht="15.8" spans="1:6">
      <c r="A6272" s="199"/>
      <c r="B6272" s="216"/>
      <c r="C6272" s="199"/>
      <c r="D6272" s="199"/>
      <c r="E6272" s="199"/>
      <c r="F6272" s="199"/>
    </row>
    <row r="6273" s="197" customFormat="true" ht="15.8" spans="1:6">
      <c r="A6273" s="199"/>
      <c r="B6273" s="216"/>
      <c r="C6273" s="199"/>
      <c r="D6273" s="199"/>
      <c r="E6273" s="199"/>
      <c r="F6273" s="199"/>
    </row>
    <row r="6274" s="197" customFormat="true" ht="15.8" spans="1:6">
      <c r="A6274" s="199"/>
      <c r="B6274" s="216"/>
      <c r="C6274" s="199"/>
      <c r="D6274" s="199"/>
      <c r="E6274" s="199"/>
      <c r="F6274" s="199"/>
    </row>
    <row r="6275" s="197" customFormat="true" ht="15.8" spans="1:6">
      <c r="A6275" s="199"/>
      <c r="B6275" s="216"/>
      <c r="C6275" s="199"/>
      <c r="D6275" s="199"/>
      <c r="E6275" s="199"/>
      <c r="F6275" s="199"/>
    </row>
    <row r="6276" s="197" customFormat="true" ht="15.8" spans="1:6">
      <c r="A6276" s="199"/>
      <c r="B6276" s="216"/>
      <c r="C6276" s="199"/>
      <c r="D6276" s="199"/>
      <c r="E6276" s="199"/>
      <c r="F6276" s="199"/>
    </row>
    <row r="6277" s="197" customFormat="true" ht="15.8" spans="1:6">
      <c r="A6277" s="199"/>
      <c r="B6277" s="216"/>
      <c r="C6277" s="199"/>
      <c r="D6277" s="199"/>
      <c r="E6277" s="199"/>
      <c r="F6277" s="199"/>
    </row>
    <row r="6278" s="197" customFormat="true" ht="15.8" spans="1:6">
      <c r="A6278" s="199"/>
      <c r="B6278" s="216"/>
      <c r="C6278" s="199"/>
      <c r="D6278" s="199"/>
      <c r="E6278" s="199"/>
      <c r="F6278" s="199"/>
    </row>
    <row r="6279" s="197" customFormat="true" ht="15.8" spans="1:6">
      <c r="A6279" s="199"/>
      <c r="B6279" s="216"/>
      <c r="C6279" s="199"/>
      <c r="D6279" s="199"/>
      <c r="E6279" s="199"/>
      <c r="F6279" s="199"/>
    </row>
    <row r="6280" s="197" customFormat="true" ht="15.8" spans="1:6">
      <c r="A6280" s="199"/>
      <c r="B6280" s="216"/>
      <c r="C6280" s="199"/>
      <c r="D6280" s="199"/>
      <c r="E6280" s="199"/>
      <c r="F6280" s="199"/>
    </row>
    <row r="6281" s="197" customFormat="true" ht="15.8" spans="1:6">
      <c r="A6281" s="199"/>
      <c r="B6281" s="216"/>
      <c r="C6281" s="199"/>
      <c r="D6281" s="199"/>
      <c r="E6281" s="199"/>
      <c r="F6281" s="199"/>
    </row>
    <row r="6282" s="197" customFormat="true" ht="15.8" spans="1:6">
      <c r="A6282" s="199"/>
      <c r="B6282" s="216"/>
      <c r="C6282" s="199"/>
      <c r="D6282" s="199"/>
      <c r="E6282" s="199"/>
      <c r="F6282" s="199"/>
    </row>
    <row r="6283" s="197" customFormat="true" ht="15.8" spans="1:6">
      <c r="A6283" s="199"/>
      <c r="B6283" s="216"/>
      <c r="C6283" s="199"/>
      <c r="D6283" s="199"/>
      <c r="E6283" s="199"/>
      <c r="F6283" s="199"/>
    </row>
  </sheetData>
  <mergeCells count="11">
    <mergeCell ref="A2:F2"/>
    <mergeCell ref="A5:A8"/>
    <mergeCell ref="A9:A12"/>
    <mergeCell ref="A13:A16"/>
    <mergeCell ref="A17:A20"/>
    <mergeCell ref="A21:A24"/>
    <mergeCell ref="A25:A28"/>
    <mergeCell ref="A29:A32"/>
    <mergeCell ref="A33:A36"/>
    <mergeCell ref="A37:A40"/>
    <mergeCell ref="A41:A44"/>
  </mergeCells>
  <pageMargins left="0.75" right="0.75" top="1" bottom="1" header="0.5" footer="0.5"/>
  <pageSetup paperSize="9" orientation="portrait"/>
  <headerFooter alignWithMargins="0"/>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2"/>
  <sheetViews>
    <sheetView view="pageBreakPreview" zoomScaleNormal="100" zoomScaleSheetLayoutView="100" workbookViewId="0">
      <selection activeCell="C9" sqref="C9"/>
    </sheetView>
  </sheetViews>
  <sheetFormatPr defaultColWidth="8" defaultRowHeight="15.8" outlineLevelCol="5"/>
  <cols>
    <col min="1" max="1" width="34.8869565217391" style="185"/>
    <col min="2" max="6" width="25.095652173913" style="185"/>
    <col min="7" max="16384" width="8" style="186"/>
  </cols>
  <sheetData>
    <row r="1" ht="14.4" spans="1:6">
      <c r="A1" s="168" t="s">
        <v>2315</v>
      </c>
      <c r="B1" s="187"/>
      <c r="C1" s="187"/>
      <c r="D1" s="187"/>
      <c r="E1" s="187"/>
      <c r="F1" s="187"/>
    </row>
    <row r="2" ht="23" customHeight="true" spans="1:6">
      <c r="A2" s="188" t="s">
        <v>2316</v>
      </c>
      <c r="B2" s="188"/>
      <c r="C2" s="188"/>
      <c r="D2" s="188"/>
      <c r="E2" s="188"/>
      <c r="F2" s="188"/>
    </row>
    <row r="3" ht="15" customHeight="true" spans="1:6">
      <c r="A3" s="169"/>
      <c r="B3" s="169"/>
      <c r="C3" s="169"/>
      <c r="D3" s="169"/>
      <c r="E3" s="180"/>
      <c r="F3" s="180" t="s">
        <v>2317</v>
      </c>
    </row>
    <row r="4" s="14" customFormat="true" ht="28.5" customHeight="true" spans="1:6">
      <c r="A4" s="170" t="s">
        <v>2318</v>
      </c>
      <c r="B4" s="170" t="s">
        <v>44</v>
      </c>
      <c r="C4" s="170" t="s">
        <v>45</v>
      </c>
      <c r="D4" s="170" t="s">
        <v>2318</v>
      </c>
      <c r="E4" s="170" t="s">
        <v>44</v>
      </c>
      <c r="F4" s="170" t="s">
        <v>45</v>
      </c>
    </row>
    <row r="5" s="14" customFormat="true" ht="28.5" customHeight="true" spans="1:6">
      <c r="A5" s="189" t="s">
        <v>2319</v>
      </c>
      <c r="B5" s="134">
        <v>10571255.22</v>
      </c>
      <c r="C5" s="134">
        <v>8460000</v>
      </c>
      <c r="D5" s="189" t="s">
        <v>2320</v>
      </c>
      <c r="E5" s="134">
        <v>32610165.12</v>
      </c>
      <c r="F5" s="134">
        <v>40035900</v>
      </c>
    </row>
    <row r="6" s="14" customFormat="true" ht="28.5" customHeight="true" spans="1:6">
      <c r="A6" s="132" t="s">
        <v>2321</v>
      </c>
      <c r="B6" s="133">
        <v>558000</v>
      </c>
      <c r="C6" s="133">
        <v>540000</v>
      </c>
      <c r="D6" s="189" t="s">
        <v>2322</v>
      </c>
      <c r="E6" s="133">
        <v>13860187.26</v>
      </c>
      <c r="F6" s="133">
        <v>13689705.96</v>
      </c>
    </row>
    <row r="7" s="14" customFormat="true" ht="28.5" customHeight="true" spans="1:6">
      <c r="A7" s="190" t="s">
        <v>2323</v>
      </c>
      <c r="B7" s="191">
        <v>64159802</v>
      </c>
      <c r="C7" s="191">
        <v>47178003</v>
      </c>
      <c r="D7" s="189" t="s">
        <v>2324</v>
      </c>
      <c r="E7" s="108">
        <v>1000000</v>
      </c>
      <c r="F7" s="108">
        <v>1750000</v>
      </c>
    </row>
    <row r="8" s="14" customFormat="true" ht="28.5" customHeight="true" spans="1:6">
      <c r="A8" s="74" t="s">
        <v>2325</v>
      </c>
      <c r="B8" s="108">
        <v>32611262</v>
      </c>
      <c r="C8" s="108">
        <v>40040000</v>
      </c>
      <c r="D8" s="189" t="s">
        <v>2326</v>
      </c>
      <c r="E8" s="108">
        <v>0</v>
      </c>
      <c r="F8" s="108">
        <v>0</v>
      </c>
    </row>
    <row r="9" s="14" customFormat="true" ht="28.5" customHeight="true" spans="1:6">
      <c r="A9" s="126" t="s">
        <v>2327</v>
      </c>
      <c r="B9" s="108">
        <v>208540</v>
      </c>
      <c r="C9" s="108">
        <v>198003</v>
      </c>
      <c r="D9" s="189" t="s">
        <v>2328</v>
      </c>
      <c r="E9" s="127">
        <v>250000</v>
      </c>
      <c r="F9" s="127">
        <v>26340000</v>
      </c>
    </row>
    <row r="10" s="14" customFormat="true" ht="28.5" customHeight="true" spans="1:6">
      <c r="A10" s="132" t="s">
        <v>2329</v>
      </c>
      <c r="B10" s="108">
        <v>0</v>
      </c>
      <c r="C10" s="184">
        <v>0</v>
      </c>
      <c r="D10" s="86" t="s">
        <v>2330</v>
      </c>
      <c r="E10" s="86" t="s">
        <v>2330</v>
      </c>
      <c r="F10" s="86" t="s">
        <v>2330</v>
      </c>
    </row>
    <row r="11" s="14" customFormat="true" ht="28.5" customHeight="true" spans="1:6">
      <c r="A11" s="74" t="s">
        <v>2331</v>
      </c>
      <c r="B11" s="108">
        <v>1090000</v>
      </c>
      <c r="C11" s="184">
        <v>630000</v>
      </c>
      <c r="D11" s="86" t="s">
        <v>2330</v>
      </c>
      <c r="E11" s="86" t="s">
        <v>2330</v>
      </c>
      <c r="F11" s="86" t="s">
        <v>2330</v>
      </c>
    </row>
    <row r="12" s="14" customFormat="true" ht="28.5" customHeight="true" spans="1:6">
      <c r="A12" s="74" t="s">
        <v>2332</v>
      </c>
      <c r="B12" s="108">
        <v>0</v>
      </c>
      <c r="C12" s="184">
        <v>0</v>
      </c>
      <c r="D12" s="86" t="s">
        <v>2330</v>
      </c>
      <c r="E12" s="86" t="s">
        <v>2330</v>
      </c>
      <c r="F12" s="86" t="s">
        <v>2330</v>
      </c>
    </row>
    <row r="13" s="14" customFormat="true" ht="28.5" customHeight="true" spans="1:6">
      <c r="A13" s="74" t="s">
        <v>2333</v>
      </c>
      <c r="B13" s="108">
        <v>0</v>
      </c>
      <c r="C13" s="184">
        <v>0</v>
      </c>
      <c r="D13" s="86" t="s">
        <v>2330</v>
      </c>
      <c r="E13" s="86" t="s">
        <v>2330</v>
      </c>
      <c r="F13" s="86" t="s">
        <v>2330</v>
      </c>
    </row>
    <row r="14" s="14" customFormat="true" ht="28.5" customHeight="true" spans="1:6">
      <c r="A14" s="74" t="s">
        <v>2334</v>
      </c>
      <c r="B14" s="108">
        <v>0</v>
      </c>
      <c r="C14" s="184">
        <v>0</v>
      </c>
      <c r="D14" s="86" t="s">
        <v>2330</v>
      </c>
      <c r="E14" s="136" t="s">
        <v>2330</v>
      </c>
      <c r="F14" s="136" t="s">
        <v>2330</v>
      </c>
    </row>
    <row r="15" s="14" customFormat="true" ht="28.5" customHeight="true" spans="1:6">
      <c r="A15" s="74" t="s">
        <v>2335</v>
      </c>
      <c r="B15" s="108">
        <f>B5+B7+B10+B11+B12+B13+B14</f>
        <v>75821057.22</v>
      </c>
      <c r="C15" s="108">
        <f>C5+C7+C10+C11+C12+C13+C14</f>
        <v>56268003</v>
      </c>
      <c r="D15" s="192" t="s">
        <v>2336</v>
      </c>
      <c r="E15" s="108">
        <f>E5+E6+E7+E8+E9</f>
        <v>47720352.38</v>
      </c>
      <c r="F15" s="108">
        <f>F5+F6+F7+F8+F9</f>
        <v>81815605.96</v>
      </c>
    </row>
    <row r="16" s="14" customFormat="true" ht="28.5" customHeight="true" spans="1:6">
      <c r="A16" s="74" t="s">
        <v>2337</v>
      </c>
      <c r="B16" s="108">
        <v>0</v>
      </c>
      <c r="C16" s="108">
        <v>0</v>
      </c>
      <c r="D16" s="132" t="s">
        <v>2338</v>
      </c>
      <c r="E16" s="108">
        <v>0</v>
      </c>
      <c r="F16" s="108">
        <v>0</v>
      </c>
    </row>
    <row r="17" s="14" customFormat="true" ht="28.5" customHeight="true" spans="1:6">
      <c r="A17" s="74" t="s">
        <v>2339</v>
      </c>
      <c r="B17" s="108">
        <v>0</v>
      </c>
      <c r="C17" s="108">
        <v>0</v>
      </c>
      <c r="D17" s="192" t="s">
        <v>2340</v>
      </c>
      <c r="E17" s="108">
        <v>0</v>
      </c>
      <c r="F17" s="108">
        <v>0</v>
      </c>
    </row>
    <row r="18" s="14" customFormat="true" ht="28.5" customHeight="true" spans="1:6">
      <c r="A18" s="126" t="s">
        <v>2341</v>
      </c>
      <c r="B18" s="127">
        <f t="shared" ref="B18:F18" si="0">B15+B16+B17</f>
        <v>75821057.22</v>
      </c>
      <c r="C18" s="127">
        <f t="shared" si="0"/>
        <v>56268003</v>
      </c>
      <c r="D18" s="189" t="s">
        <v>2342</v>
      </c>
      <c r="E18" s="108">
        <f>E15+E16+E17</f>
        <v>47720352.38</v>
      </c>
      <c r="F18" s="108">
        <f>F15+F16+F17</f>
        <v>81815605.96</v>
      </c>
    </row>
    <row r="19" s="14" customFormat="true" ht="28.5" customHeight="true" spans="1:6">
      <c r="A19" s="86" t="s">
        <v>2330</v>
      </c>
      <c r="B19" s="86" t="s">
        <v>2330</v>
      </c>
      <c r="C19" s="137" t="s">
        <v>2330</v>
      </c>
      <c r="D19" s="132" t="s">
        <v>2343</v>
      </c>
      <c r="E19" s="108">
        <f>B18-E18</f>
        <v>28100704.84</v>
      </c>
      <c r="F19" s="108">
        <f>C18-F18</f>
        <v>-25547602.96</v>
      </c>
    </row>
    <row r="20" s="14" customFormat="true" ht="28.5" customHeight="true" spans="1:6">
      <c r="A20" s="189" t="s">
        <v>2344</v>
      </c>
      <c r="B20" s="134">
        <v>39576169.91</v>
      </c>
      <c r="C20" s="134">
        <f>E20</f>
        <v>67676874.75</v>
      </c>
      <c r="D20" s="192" t="s">
        <v>2345</v>
      </c>
      <c r="E20" s="108">
        <f>B20+E19</f>
        <v>67676874.75</v>
      </c>
      <c r="F20" s="108">
        <f>C20+F19</f>
        <v>42129271.79</v>
      </c>
    </row>
    <row r="21" s="14" customFormat="true" ht="28.5" customHeight="true" spans="1:6">
      <c r="A21" s="86" t="s">
        <v>2346</v>
      </c>
      <c r="B21" s="59">
        <f t="shared" ref="B21:F21" si="1">B18+B20</f>
        <v>115397227.13</v>
      </c>
      <c r="C21" s="59">
        <f t="shared" si="1"/>
        <v>123944877.75</v>
      </c>
      <c r="D21" s="137" t="s">
        <v>2346</v>
      </c>
      <c r="E21" s="127">
        <f>E18+E20</f>
        <v>115397227.13</v>
      </c>
      <c r="F21" s="127">
        <f>F18+F20</f>
        <v>123944877.75</v>
      </c>
    </row>
    <row r="22" ht="15" customHeight="true" spans="1:6">
      <c r="A22" s="193"/>
      <c r="B22" s="194"/>
      <c r="C22" s="194"/>
      <c r="D22" s="195"/>
      <c r="E22" s="195"/>
      <c r="F22" s="196"/>
    </row>
  </sheetData>
  <mergeCells count="1">
    <mergeCell ref="A2:F2"/>
  </mergeCells>
  <pageMargins left="0.75" right="0.75" top="1" bottom="1" header="0.5" footer="0.5"/>
  <pageSetup paperSize="9" orientation="portrait"/>
  <headerFooter alignWithMargins="0"/>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9"/>
  <sheetViews>
    <sheetView view="pageBreakPreview" zoomScaleNormal="100" zoomScaleSheetLayoutView="100" workbookViewId="0">
      <selection activeCell="C9" sqref="C9"/>
    </sheetView>
  </sheetViews>
  <sheetFormatPr defaultColWidth="8" defaultRowHeight="15.8" outlineLevelCol="5"/>
  <cols>
    <col min="1" max="1" width="24.7217391304348" style="15"/>
    <col min="2" max="2" width="21.4608695652174" style="15"/>
    <col min="3" max="3" width="23.2173913043478" style="15"/>
    <col min="4" max="4" width="22.8434782608696" style="15"/>
    <col min="5" max="5" width="20.4608695652174" style="15"/>
    <col min="6" max="6" width="22.3304347826087" style="15"/>
    <col min="7" max="16384" width="8" style="14"/>
  </cols>
  <sheetData>
    <row r="1" ht="14.4" spans="1:1">
      <c r="A1" s="168" t="s">
        <v>2347</v>
      </c>
    </row>
    <row r="2" s="14" customFormat="true" ht="23" customHeight="true" spans="1:6">
      <c r="A2" s="121" t="s">
        <v>2348</v>
      </c>
      <c r="B2" s="122"/>
      <c r="C2" s="122"/>
      <c r="D2" s="122"/>
      <c r="E2" s="122"/>
      <c r="F2" s="122"/>
    </row>
    <row r="3" s="14" customFormat="true" ht="15" customHeight="true" spans="1:6">
      <c r="A3" s="169"/>
      <c r="B3" s="169"/>
      <c r="C3" s="169"/>
      <c r="D3" s="169"/>
      <c r="E3" s="180"/>
      <c r="F3" s="180" t="s">
        <v>2317</v>
      </c>
    </row>
    <row r="4" s="14" customFormat="true" ht="28.5" customHeight="true" spans="1:6">
      <c r="A4" s="170" t="s">
        <v>2318</v>
      </c>
      <c r="B4" s="170" t="s">
        <v>44</v>
      </c>
      <c r="C4" s="170" t="s">
        <v>45</v>
      </c>
      <c r="D4" s="170" t="s">
        <v>2318</v>
      </c>
      <c r="E4" s="170" t="s">
        <v>44</v>
      </c>
      <c r="F4" s="170" t="s">
        <v>45</v>
      </c>
    </row>
    <row r="5" s="14" customFormat="true" ht="28.5" customHeight="true" spans="1:6">
      <c r="A5" s="171" t="s">
        <v>2349</v>
      </c>
      <c r="B5" s="59">
        <v>9525440000</v>
      </c>
      <c r="C5" s="172">
        <v>12838480000</v>
      </c>
      <c r="D5" s="171" t="s">
        <v>2350</v>
      </c>
      <c r="E5" s="59">
        <v>9796600000</v>
      </c>
      <c r="F5" s="172">
        <v>12417770000</v>
      </c>
    </row>
    <row r="6" s="14" customFormat="true" ht="28.5" customHeight="true" spans="1:6">
      <c r="A6" s="80" t="s">
        <v>2351</v>
      </c>
      <c r="B6" s="59">
        <v>8946329963.04</v>
      </c>
      <c r="C6" s="59">
        <v>9107036084.97</v>
      </c>
      <c r="D6" s="80" t="s">
        <v>2352</v>
      </c>
      <c r="E6" s="59">
        <v>0</v>
      </c>
      <c r="F6" s="172">
        <v>0</v>
      </c>
    </row>
    <row r="7" s="14" customFormat="true" ht="28.5" customHeight="true" spans="1:6">
      <c r="A7" s="173" t="s">
        <v>2323</v>
      </c>
      <c r="B7" s="59">
        <v>0</v>
      </c>
      <c r="C7" s="172">
        <v>0</v>
      </c>
      <c r="D7" s="171" t="s">
        <v>2353</v>
      </c>
      <c r="E7" s="59">
        <v>38370000</v>
      </c>
      <c r="F7" s="172">
        <v>20400000</v>
      </c>
    </row>
    <row r="8" s="14" customFormat="true" ht="28.5" customHeight="true" spans="1:6">
      <c r="A8" s="174" t="s">
        <v>2354</v>
      </c>
      <c r="B8" s="59">
        <v>0</v>
      </c>
      <c r="C8" s="172">
        <v>0</v>
      </c>
      <c r="D8" s="58" t="s">
        <v>2330</v>
      </c>
      <c r="E8" s="181" t="s">
        <v>2330</v>
      </c>
      <c r="F8" s="181" t="s">
        <v>2330</v>
      </c>
    </row>
    <row r="9" s="14" customFormat="true" ht="28.5" customHeight="true" spans="1:6">
      <c r="A9" s="174" t="s">
        <v>2355</v>
      </c>
      <c r="B9" s="59">
        <v>80410000</v>
      </c>
      <c r="C9" s="59">
        <v>146540000</v>
      </c>
      <c r="D9" s="175" t="s">
        <v>2330</v>
      </c>
      <c r="E9" s="175" t="s">
        <v>2330</v>
      </c>
      <c r="F9" s="182" t="s">
        <v>2330</v>
      </c>
    </row>
    <row r="10" s="14" customFormat="true" ht="28.5" customHeight="true" spans="1:6">
      <c r="A10" s="176" t="s">
        <v>2356</v>
      </c>
      <c r="B10" s="59">
        <v>326880000</v>
      </c>
      <c r="C10" s="59">
        <v>212620000</v>
      </c>
      <c r="D10" s="175" t="s">
        <v>2330</v>
      </c>
      <c r="E10" s="175" t="s">
        <v>2330</v>
      </c>
      <c r="F10" s="182" t="s">
        <v>2330</v>
      </c>
    </row>
    <row r="11" s="14" customFormat="true" ht="28.5" customHeight="true" spans="1:6">
      <c r="A11" s="174" t="s">
        <v>2357</v>
      </c>
      <c r="B11" s="59">
        <v>3000000</v>
      </c>
      <c r="C11" s="59">
        <v>3000000</v>
      </c>
      <c r="D11" s="175" t="s">
        <v>2330</v>
      </c>
      <c r="E11" s="175" t="s">
        <v>2330</v>
      </c>
      <c r="F11" s="182" t="s">
        <v>2330</v>
      </c>
    </row>
    <row r="12" s="14" customFormat="true" ht="28.5" customHeight="true" spans="1:6">
      <c r="A12" s="174" t="s">
        <v>2358</v>
      </c>
      <c r="B12" s="61">
        <v>0</v>
      </c>
      <c r="C12" s="61">
        <v>0</v>
      </c>
      <c r="D12" s="175" t="s">
        <v>2330</v>
      </c>
      <c r="E12" s="175" t="s">
        <v>2330</v>
      </c>
      <c r="F12" s="182" t="s">
        <v>2330</v>
      </c>
    </row>
    <row r="13" s="14" customFormat="true" ht="28.5" customHeight="true" spans="1:6">
      <c r="A13" s="74" t="s">
        <v>2359</v>
      </c>
      <c r="B13" s="127">
        <f>B5+B7+B9+B10+B11</f>
        <v>9935730000</v>
      </c>
      <c r="C13" s="127">
        <f>C5+C7+C9+C10+C11</f>
        <v>13200640000</v>
      </c>
      <c r="D13" s="74" t="s">
        <v>2360</v>
      </c>
      <c r="E13" s="127">
        <f>E5+E6+E7</f>
        <v>9834970000</v>
      </c>
      <c r="F13" s="183">
        <f>F5+F6+F7</f>
        <v>12438170000</v>
      </c>
    </row>
    <row r="14" s="14" customFormat="true" ht="28.5" customHeight="true" spans="1:6">
      <c r="A14" s="174" t="s">
        <v>2361</v>
      </c>
      <c r="B14" s="59">
        <v>62190000</v>
      </c>
      <c r="C14" s="172">
        <v>0</v>
      </c>
      <c r="D14" s="174" t="s">
        <v>2362</v>
      </c>
      <c r="E14" s="59">
        <v>0</v>
      </c>
      <c r="F14" s="172">
        <v>0</v>
      </c>
    </row>
    <row r="15" s="14" customFormat="true" ht="28.5" customHeight="true" spans="1:6">
      <c r="A15" s="174" t="s">
        <v>2363</v>
      </c>
      <c r="B15" s="61">
        <v>0</v>
      </c>
      <c r="C15" s="177">
        <v>0</v>
      </c>
      <c r="D15" s="174" t="s">
        <v>2364</v>
      </c>
      <c r="E15" s="61">
        <v>60140000</v>
      </c>
      <c r="F15" s="177">
        <v>0</v>
      </c>
    </row>
    <row r="16" s="14" customFormat="true" ht="28.5" customHeight="true" spans="1:6">
      <c r="A16" s="74" t="s">
        <v>2365</v>
      </c>
      <c r="B16" s="108">
        <f t="shared" ref="B16:F16" si="0">B13+B14+B15</f>
        <v>9997920000</v>
      </c>
      <c r="C16" s="127">
        <f t="shared" si="0"/>
        <v>13200640000</v>
      </c>
      <c r="D16" s="74" t="s">
        <v>2366</v>
      </c>
      <c r="E16" s="108">
        <f>E13+E14+E15</f>
        <v>9895110000</v>
      </c>
      <c r="F16" s="184">
        <f>F13+F14+F15</f>
        <v>12438170000</v>
      </c>
    </row>
    <row r="17" s="14" customFormat="true" ht="28.5" customHeight="true" spans="1:6">
      <c r="A17" s="67" t="s">
        <v>2330</v>
      </c>
      <c r="B17" s="178" t="s">
        <v>2330</v>
      </c>
      <c r="C17" s="179" t="s">
        <v>2330</v>
      </c>
      <c r="D17" s="74" t="s">
        <v>2367</v>
      </c>
      <c r="E17" s="108">
        <f>B16-E16</f>
        <v>102810000</v>
      </c>
      <c r="F17" s="184">
        <f>C16-F16</f>
        <v>762470000</v>
      </c>
    </row>
    <row r="18" s="14" customFormat="true" ht="28.5" customHeight="true" spans="1:6">
      <c r="A18" s="174" t="s">
        <v>2368</v>
      </c>
      <c r="B18" s="177">
        <v>12908333936.48</v>
      </c>
      <c r="C18" s="108">
        <f>E18</f>
        <v>13011143936.48</v>
      </c>
      <c r="D18" s="74" t="s">
        <v>2369</v>
      </c>
      <c r="E18" s="108">
        <f>B18+E17</f>
        <v>13011143936.48</v>
      </c>
      <c r="F18" s="184">
        <f>C18+F17</f>
        <v>13773613936.48</v>
      </c>
    </row>
    <row r="19" s="14" customFormat="true" ht="28.5" customHeight="true" spans="1:6">
      <c r="A19" s="67" t="s">
        <v>2346</v>
      </c>
      <c r="B19" s="108">
        <f t="shared" ref="B19:F19" si="1">B16+B18</f>
        <v>22906253936.48</v>
      </c>
      <c r="C19" s="108">
        <f t="shared" si="1"/>
        <v>26211783936.48</v>
      </c>
      <c r="D19" s="67" t="s">
        <v>2346</v>
      </c>
      <c r="E19" s="108">
        <f>E16+E18</f>
        <v>22906253936.48</v>
      </c>
      <c r="F19" s="183">
        <f>F16+F18</f>
        <v>26211783936.48</v>
      </c>
    </row>
  </sheetData>
  <mergeCells count="1">
    <mergeCell ref="A2:F2"/>
  </mergeCells>
  <pageMargins left="0.75" right="0.75" top="1" bottom="1" header="0.5" footer="0.5"/>
  <pageSetup paperSize="9" orientation="portrait"/>
  <headerFooter alignWithMargins="0"/>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6"/>
  <sheetViews>
    <sheetView view="pageBreakPreview" zoomScaleNormal="100" zoomScaleSheetLayoutView="100" workbookViewId="0">
      <selection activeCell="B14" sqref="B14"/>
    </sheetView>
  </sheetViews>
  <sheetFormatPr defaultColWidth="8" defaultRowHeight="15.8" outlineLevelCol="6"/>
  <cols>
    <col min="1" max="1" width="31.9217391304348" style="15"/>
    <col min="2" max="2" width="21.2869565217391" style="15"/>
    <col min="3" max="3" width="23.7913043478261" style="15"/>
    <col min="4" max="5" width="21.2869565217391" style="15"/>
    <col min="6" max="6" width="24.095652173913" style="15"/>
    <col min="7" max="7" width="21.2869565217391" style="15"/>
    <col min="8" max="16384" width="8" style="14"/>
  </cols>
  <sheetData>
    <row r="1" s="15" customFormat="true" ht="18" customHeight="true" spans="1:1">
      <c r="A1" s="16" t="s">
        <v>2370</v>
      </c>
    </row>
    <row r="2" s="14" customFormat="true" ht="36" customHeight="true" spans="1:7">
      <c r="A2" s="17" t="s">
        <v>2371</v>
      </c>
      <c r="B2" s="18"/>
      <c r="C2" s="18"/>
      <c r="D2" s="18"/>
      <c r="E2" s="18"/>
      <c r="F2" s="18"/>
      <c r="G2" s="18"/>
    </row>
    <row r="3" s="14" customFormat="true" ht="21" customHeight="true" spans="1:7">
      <c r="A3" s="19"/>
      <c r="B3" s="19"/>
      <c r="C3" s="19"/>
      <c r="D3" s="19"/>
      <c r="E3" s="19"/>
      <c r="F3" s="19"/>
      <c r="G3" s="150" t="s">
        <v>2317</v>
      </c>
    </row>
    <row r="4" s="14" customFormat="true" ht="28.8" customHeight="true" spans="1:7">
      <c r="A4" s="152" t="s">
        <v>2318</v>
      </c>
      <c r="B4" s="153" t="s">
        <v>44</v>
      </c>
      <c r="C4" s="154"/>
      <c r="D4" s="155"/>
      <c r="E4" s="21" t="s">
        <v>45</v>
      </c>
      <c r="F4" s="167"/>
      <c r="G4" s="167"/>
    </row>
    <row r="5" s="14" customFormat="true" ht="36" customHeight="true" spans="1:7">
      <c r="A5" s="156"/>
      <c r="B5" s="157" t="s">
        <v>2372</v>
      </c>
      <c r="C5" s="158" t="s">
        <v>2373</v>
      </c>
      <c r="D5" s="158" t="s">
        <v>2374</v>
      </c>
      <c r="E5" s="157" t="s">
        <v>2372</v>
      </c>
      <c r="F5" s="158" t="s">
        <v>2373</v>
      </c>
      <c r="G5" s="158" t="s">
        <v>2374</v>
      </c>
    </row>
    <row r="6" s="14" customFormat="true" ht="28.8" customHeight="true" spans="1:7">
      <c r="A6" s="29" t="s">
        <v>2375</v>
      </c>
      <c r="B6" s="33">
        <f t="shared" ref="B6:B8" si="0">C6+D6</f>
        <v>51430065414.17</v>
      </c>
      <c r="C6" s="33">
        <f t="shared" ref="C6:G6" si="1">C7+C8</f>
        <v>21266731865.63</v>
      </c>
      <c r="D6" s="33">
        <f t="shared" si="1"/>
        <v>30163333548.54</v>
      </c>
      <c r="E6" s="33">
        <f t="shared" ref="E6:E8" si="2">F6+G6</f>
        <v>61476835148.55</v>
      </c>
      <c r="F6" s="33">
        <f>F7+F8</f>
        <v>28982176308.64</v>
      </c>
      <c r="G6" s="33">
        <f>G7+G8</f>
        <v>32494658839.91</v>
      </c>
    </row>
    <row r="7" s="14" customFormat="true" ht="28.8" customHeight="true" spans="1:7">
      <c r="A7" s="29" t="s">
        <v>2376</v>
      </c>
      <c r="B7" s="33">
        <f t="shared" si="0"/>
        <v>38281261180.77</v>
      </c>
      <c r="C7" s="33">
        <v>19657946178.87</v>
      </c>
      <c r="D7" s="33">
        <v>18623315001.9</v>
      </c>
      <c r="E7" s="33">
        <f t="shared" si="2"/>
        <v>46917235370.16</v>
      </c>
      <c r="F7" s="33">
        <v>27210986476.34</v>
      </c>
      <c r="G7" s="33">
        <v>19706248893.82</v>
      </c>
    </row>
    <row r="8" s="14" customFormat="true" ht="28.8" customHeight="true" spans="1:7">
      <c r="A8" s="29" t="s">
        <v>2377</v>
      </c>
      <c r="B8" s="33">
        <f t="shared" si="0"/>
        <v>13148804233.4</v>
      </c>
      <c r="C8" s="33">
        <v>1608785686.76</v>
      </c>
      <c r="D8" s="33">
        <v>11540018546.64</v>
      </c>
      <c r="E8" s="33">
        <f t="shared" si="2"/>
        <v>14559599778.39</v>
      </c>
      <c r="F8" s="33">
        <v>1771189832.3</v>
      </c>
      <c r="G8" s="33">
        <v>12788409946.09</v>
      </c>
    </row>
    <row r="9" s="14" customFormat="true" ht="28.8" customHeight="true" spans="1:7">
      <c r="A9" s="29" t="s">
        <v>2323</v>
      </c>
      <c r="B9" s="33">
        <f>C9</f>
        <v>849000000</v>
      </c>
      <c r="C9" s="33">
        <v>849000000</v>
      </c>
      <c r="D9" s="32" t="s">
        <v>2330</v>
      </c>
      <c r="E9" s="33">
        <f>F9</f>
        <v>0</v>
      </c>
      <c r="F9" s="33">
        <v>0</v>
      </c>
      <c r="G9" s="32" t="s">
        <v>2330</v>
      </c>
    </row>
    <row r="10" s="14" customFormat="true" ht="28.8" customHeight="true" spans="1:7">
      <c r="A10" s="29" t="s">
        <v>2355</v>
      </c>
      <c r="B10" s="33">
        <f t="shared" ref="B10:B19" si="3">C10+D10</f>
        <v>2521421231.87</v>
      </c>
      <c r="C10" s="33">
        <v>589106996.9</v>
      </c>
      <c r="D10" s="33">
        <v>1932314234.97</v>
      </c>
      <c r="E10" s="33">
        <f t="shared" ref="E10:E19" si="4">F10+G10</f>
        <v>3935772505.09</v>
      </c>
      <c r="F10" s="33">
        <v>732563045.51</v>
      </c>
      <c r="G10" s="33">
        <v>3203209459.58</v>
      </c>
    </row>
    <row r="11" s="14" customFormat="true" ht="28.8" customHeight="true" spans="1:7">
      <c r="A11" s="29" t="s">
        <v>2356</v>
      </c>
      <c r="B11" s="33">
        <f>D11</f>
        <v>47092665.87</v>
      </c>
      <c r="C11" s="32" t="s">
        <v>2330</v>
      </c>
      <c r="D11" s="33">
        <v>47092665.87</v>
      </c>
      <c r="E11" s="33">
        <f>G11</f>
        <v>35343219.89</v>
      </c>
      <c r="F11" s="32" t="s">
        <v>2330</v>
      </c>
      <c r="G11" s="33">
        <v>35343219.89</v>
      </c>
    </row>
    <row r="12" s="14" customFormat="true" ht="28.8" customHeight="true" spans="1:7">
      <c r="A12" s="159" t="s">
        <v>2357</v>
      </c>
      <c r="B12" s="33">
        <f t="shared" ref="B12:B19" si="5">C12+D12</f>
        <v>1481065848.05</v>
      </c>
      <c r="C12" s="33">
        <v>55881044.79</v>
      </c>
      <c r="D12" s="33">
        <v>1425184803.26</v>
      </c>
      <c r="E12" s="33">
        <f t="shared" ref="E12:E19" si="6">F12+G12</f>
        <v>2282830000</v>
      </c>
      <c r="F12" s="33">
        <v>52960000</v>
      </c>
      <c r="G12" s="33">
        <v>2229870000</v>
      </c>
    </row>
    <row r="13" s="14" customFormat="true" ht="28.8" customHeight="true" spans="1:7">
      <c r="A13" s="29" t="s">
        <v>2358</v>
      </c>
      <c r="B13" s="33">
        <f>C13</f>
        <v>19992383.06</v>
      </c>
      <c r="C13" s="33">
        <v>19992383.06</v>
      </c>
      <c r="D13" s="32" t="s">
        <v>2330</v>
      </c>
      <c r="E13" s="33">
        <f>F13</f>
        <v>20790000</v>
      </c>
      <c r="F13" s="33">
        <v>20790000</v>
      </c>
      <c r="G13" s="32" t="s">
        <v>2330</v>
      </c>
    </row>
    <row r="14" s="14" customFormat="true" ht="28.8" customHeight="true" spans="1:7">
      <c r="A14" s="29" t="s">
        <v>2359</v>
      </c>
      <c r="B14" s="33">
        <f t="shared" ref="B14:B19" si="7">C14+D14</f>
        <v>56328645159.96</v>
      </c>
      <c r="C14" s="33">
        <f>C6+C9+C10+C12</f>
        <v>22760719907.32</v>
      </c>
      <c r="D14" s="33">
        <f>D6+D10+D11+D12</f>
        <v>33567925252.64</v>
      </c>
      <c r="E14" s="33">
        <f t="shared" ref="E14:E19" si="8">F14+G14</f>
        <v>67730780873.53</v>
      </c>
      <c r="F14" s="33">
        <f>F6+F9+F10+F12</f>
        <v>29767699354.15</v>
      </c>
      <c r="G14" s="33">
        <f>G6+G10+G11+G12</f>
        <v>37963081519.38</v>
      </c>
    </row>
    <row r="15" s="14" customFormat="true" ht="28.8" customHeight="true" spans="1:7">
      <c r="A15" s="29" t="s">
        <v>2361</v>
      </c>
      <c r="B15" s="33">
        <f t="shared" si="7"/>
        <v>0</v>
      </c>
      <c r="C15" s="33">
        <v>0</v>
      </c>
      <c r="D15" s="33">
        <v>0</v>
      </c>
      <c r="E15" s="33">
        <f t="shared" si="8"/>
        <v>0</v>
      </c>
      <c r="F15" s="33">
        <v>0</v>
      </c>
      <c r="G15" s="33">
        <v>0</v>
      </c>
    </row>
    <row r="16" s="14" customFormat="true" ht="28.8" customHeight="true" spans="1:7">
      <c r="A16" s="29" t="s">
        <v>2363</v>
      </c>
      <c r="B16" s="33">
        <f t="shared" si="7"/>
        <v>0</v>
      </c>
      <c r="C16" s="33">
        <v>0</v>
      </c>
      <c r="D16" s="33">
        <v>0</v>
      </c>
      <c r="E16" s="33">
        <f t="shared" si="8"/>
        <v>0</v>
      </c>
      <c r="F16" s="33">
        <v>0</v>
      </c>
      <c r="G16" s="33">
        <v>0</v>
      </c>
    </row>
    <row r="17" s="14" customFormat="true" ht="28.8" customHeight="true" spans="1:7">
      <c r="A17" s="29" t="s">
        <v>2365</v>
      </c>
      <c r="B17" s="33">
        <f t="shared" si="7"/>
        <v>56328645159.96</v>
      </c>
      <c r="C17" s="33">
        <f t="shared" ref="C17:G17" si="9">C14+C15+C16</f>
        <v>22760719907.32</v>
      </c>
      <c r="D17" s="33">
        <f t="shared" si="9"/>
        <v>33567925252.64</v>
      </c>
      <c r="E17" s="33">
        <f t="shared" si="8"/>
        <v>67730780873.53</v>
      </c>
      <c r="F17" s="33">
        <f>F14+F15+F16</f>
        <v>29767699354.15</v>
      </c>
      <c r="G17" s="33">
        <f>G14+G15+G16</f>
        <v>37963081519.38</v>
      </c>
    </row>
    <row r="18" s="14" customFormat="true" ht="28.8" customHeight="true" spans="1:7">
      <c r="A18" s="29" t="s">
        <v>2368</v>
      </c>
      <c r="B18" s="33">
        <f t="shared" si="7"/>
        <v>134981144462.12</v>
      </c>
      <c r="C18" s="33">
        <v>31864116526.98</v>
      </c>
      <c r="D18" s="33">
        <v>103117027935.14</v>
      </c>
      <c r="E18" s="33">
        <f t="shared" si="8"/>
        <v>154848404713.96</v>
      </c>
      <c r="F18" s="33">
        <f>C34</f>
        <v>30217175528.45</v>
      </c>
      <c r="G18" s="33">
        <f>D34</f>
        <v>124631229185.51</v>
      </c>
    </row>
    <row r="19" s="14" customFormat="true" ht="28.8" customHeight="true" spans="1:7">
      <c r="A19" s="32" t="s">
        <v>2346</v>
      </c>
      <c r="B19" s="33">
        <f t="shared" si="7"/>
        <v>191309789622.08</v>
      </c>
      <c r="C19" s="33">
        <f t="shared" ref="C19:G19" si="10">C17+C18</f>
        <v>54624836434.3</v>
      </c>
      <c r="D19" s="33">
        <f t="shared" si="10"/>
        <v>136684953187.78</v>
      </c>
      <c r="E19" s="33">
        <f t="shared" si="8"/>
        <v>222579185587.49</v>
      </c>
      <c r="F19" s="33">
        <f>F17+F18</f>
        <v>59984874882.6</v>
      </c>
      <c r="G19" s="33">
        <f>G17+G18</f>
        <v>162594310704.89</v>
      </c>
    </row>
    <row r="20" s="14" customFormat="true" ht="28.8" customHeight="true" spans="1:7">
      <c r="A20" s="37" t="s">
        <v>2318</v>
      </c>
      <c r="B20" s="37" t="s">
        <v>44</v>
      </c>
      <c r="C20" s="160"/>
      <c r="D20" s="160"/>
      <c r="E20" s="37" t="s">
        <v>45</v>
      </c>
      <c r="F20" s="160"/>
      <c r="G20" s="160"/>
    </row>
    <row r="21" s="14" customFormat="true" ht="36" customHeight="true" spans="1:7">
      <c r="A21" s="160"/>
      <c r="B21" s="37" t="s">
        <v>2372</v>
      </c>
      <c r="C21" s="161" t="s">
        <v>2373</v>
      </c>
      <c r="D21" s="161" t="s">
        <v>2374</v>
      </c>
      <c r="E21" s="37" t="s">
        <v>2372</v>
      </c>
      <c r="F21" s="161" t="s">
        <v>2373</v>
      </c>
      <c r="G21" s="161" t="s">
        <v>2374</v>
      </c>
    </row>
    <row r="22" s="14" customFormat="true" ht="28.8" customHeight="true" spans="1:7">
      <c r="A22" s="162" t="s">
        <v>2378</v>
      </c>
      <c r="B22" s="33">
        <f t="shared" ref="B22:B25" si="11">C22+D22</f>
        <v>31027566134.57</v>
      </c>
      <c r="C22" s="33">
        <f>C23+C24+C25+C26</f>
        <v>20028789057.42</v>
      </c>
      <c r="D22" s="33">
        <f>D23+D24+D25</f>
        <v>10998777077.15</v>
      </c>
      <c r="E22" s="33">
        <f t="shared" ref="E22:E25" si="12">F22+G22</f>
        <v>33746708788.26</v>
      </c>
      <c r="F22" s="33">
        <f>F23+F24+F25+F26</f>
        <v>20531878130.34</v>
      </c>
      <c r="G22" s="33">
        <f>G23+G24+G25</f>
        <v>13214830657.92</v>
      </c>
    </row>
    <row r="23" s="14" customFormat="true" ht="28.8" customHeight="true" spans="1:7">
      <c r="A23" s="163" t="s">
        <v>2379</v>
      </c>
      <c r="B23" s="33">
        <f t="shared" si="11"/>
        <v>12308788216.3</v>
      </c>
      <c r="C23" s="33">
        <v>12277474114.86</v>
      </c>
      <c r="D23" s="33">
        <v>31314101.44</v>
      </c>
      <c r="E23" s="33">
        <f t="shared" si="12"/>
        <v>12415407289.62</v>
      </c>
      <c r="F23" s="33">
        <v>12377227658.21</v>
      </c>
      <c r="G23" s="33">
        <v>38179631.41</v>
      </c>
    </row>
    <row r="24" s="14" customFormat="true" ht="28.8" customHeight="true" spans="1:7">
      <c r="A24" s="163" t="s">
        <v>2380</v>
      </c>
      <c r="B24" s="33">
        <f t="shared" si="11"/>
        <v>14962357241.97</v>
      </c>
      <c r="C24" s="33">
        <v>3994894266.26</v>
      </c>
      <c r="D24" s="33">
        <v>10967462975.71</v>
      </c>
      <c r="E24" s="33">
        <f t="shared" si="12"/>
        <v>17311473017.84</v>
      </c>
      <c r="F24" s="33">
        <v>4134821991.33</v>
      </c>
      <c r="G24" s="33">
        <v>13176651026.51</v>
      </c>
    </row>
    <row r="25" s="14" customFormat="true" ht="28.8" customHeight="true" spans="1:7">
      <c r="A25" s="164" t="s">
        <v>2381</v>
      </c>
      <c r="B25" s="33">
        <f t="shared" si="11"/>
        <v>1686059021.28</v>
      </c>
      <c r="C25" s="33">
        <v>1686059021.28</v>
      </c>
      <c r="D25" s="33">
        <v>0</v>
      </c>
      <c r="E25" s="33">
        <f t="shared" si="12"/>
        <v>1703991864.64</v>
      </c>
      <c r="F25" s="33">
        <v>1703991864.64</v>
      </c>
      <c r="G25" s="33">
        <v>0</v>
      </c>
    </row>
    <row r="26" s="14" customFormat="true" ht="28.8" customHeight="true" spans="1:7">
      <c r="A26" s="165" t="s">
        <v>2382</v>
      </c>
      <c r="B26" s="33">
        <f>C26</f>
        <v>2070361655.02</v>
      </c>
      <c r="C26" s="33">
        <v>2070361655.02</v>
      </c>
      <c r="D26" s="32" t="s">
        <v>2330</v>
      </c>
      <c r="E26" s="33">
        <f>F26</f>
        <v>2315836616.16</v>
      </c>
      <c r="F26" s="33">
        <v>2315836616.16</v>
      </c>
      <c r="G26" s="32" t="s">
        <v>2330</v>
      </c>
    </row>
    <row r="27" s="14" customFormat="true" ht="28.8" customHeight="true" spans="1:7">
      <c r="A27" s="162" t="s">
        <v>2352</v>
      </c>
      <c r="B27" s="33">
        <f>D27</f>
        <v>273734387.75</v>
      </c>
      <c r="C27" s="32" t="s">
        <v>2330</v>
      </c>
      <c r="D27" s="33">
        <v>273734387.75</v>
      </c>
      <c r="E27" s="33">
        <f>G27</f>
        <v>279617069.34</v>
      </c>
      <c r="F27" s="32" t="s">
        <v>2330</v>
      </c>
      <c r="G27" s="33">
        <v>279617069.34</v>
      </c>
    </row>
    <row r="28" s="14" customFormat="true" ht="28.8" customHeight="true" spans="1:7">
      <c r="A28" s="163" t="s">
        <v>2353</v>
      </c>
      <c r="B28" s="33">
        <f t="shared" ref="B28:B35" si="13">C28+D28</f>
        <v>3029799229.8</v>
      </c>
      <c r="C28" s="33">
        <v>2248586692.43</v>
      </c>
      <c r="D28" s="33">
        <v>781212537.37</v>
      </c>
      <c r="E28" s="33">
        <f t="shared" ref="E28:E35" si="14">F28+G28</f>
        <v>3489850000</v>
      </c>
      <c r="F28" s="33">
        <f>2627880000+292690000</f>
        <v>2920570000</v>
      </c>
      <c r="G28" s="33">
        <v>569280000</v>
      </c>
    </row>
    <row r="29" s="14" customFormat="true" ht="28.8" customHeight="true" spans="1:7">
      <c r="A29" s="163" t="s">
        <v>2360</v>
      </c>
      <c r="B29" s="33">
        <f t="shared" si="13"/>
        <v>34331099752.12</v>
      </c>
      <c r="C29" s="33">
        <f>C22+C28</f>
        <v>22277375749.85</v>
      </c>
      <c r="D29" s="33">
        <f>D22+D27+D28</f>
        <v>12053724002.27</v>
      </c>
      <c r="E29" s="33">
        <f t="shared" si="14"/>
        <v>37516175857.6</v>
      </c>
      <c r="F29" s="33">
        <f>F22+F28</f>
        <v>23452448130.34</v>
      </c>
      <c r="G29" s="33">
        <f>G22+G27+G28</f>
        <v>14063727727.26</v>
      </c>
    </row>
    <row r="30" s="14" customFormat="true" ht="28.8" customHeight="true" spans="1:7">
      <c r="A30" s="163" t="s">
        <v>2362</v>
      </c>
      <c r="B30" s="33">
        <f t="shared" si="13"/>
        <v>0</v>
      </c>
      <c r="C30" s="33">
        <v>0</v>
      </c>
      <c r="D30" s="33">
        <v>0</v>
      </c>
      <c r="E30" s="33">
        <f t="shared" si="14"/>
        <v>0</v>
      </c>
      <c r="F30" s="33">
        <v>0</v>
      </c>
      <c r="G30" s="33">
        <v>0</v>
      </c>
    </row>
    <row r="31" s="14" customFormat="true" ht="28.8" customHeight="true" spans="1:7">
      <c r="A31" s="163" t="s">
        <v>2364</v>
      </c>
      <c r="B31" s="33">
        <f t="shared" si="13"/>
        <v>2130285156</v>
      </c>
      <c r="C31" s="33">
        <v>2130285156</v>
      </c>
      <c r="D31" s="33">
        <v>0</v>
      </c>
      <c r="E31" s="33">
        <f t="shared" si="14"/>
        <v>0</v>
      </c>
      <c r="F31" s="33"/>
      <c r="G31" s="33">
        <v>0</v>
      </c>
    </row>
    <row r="32" s="14" customFormat="true" ht="28.8" customHeight="true" spans="1:7">
      <c r="A32" s="163" t="s">
        <v>2366</v>
      </c>
      <c r="B32" s="33">
        <f t="shared" si="13"/>
        <v>36461384908.12</v>
      </c>
      <c r="C32" s="33">
        <f t="shared" ref="C32:G32" si="15">C29+C30+C31</f>
        <v>24407660905.85</v>
      </c>
      <c r="D32" s="33">
        <f t="shared" si="15"/>
        <v>12053724002.27</v>
      </c>
      <c r="E32" s="33">
        <f t="shared" si="14"/>
        <v>37516175857.6</v>
      </c>
      <c r="F32" s="33">
        <f>F29+F30+F31</f>
        <v>23452448130.34</v>
      </c>
      <c r="G32" s="33">
        <f>G29+G30+G31</f>
        <v>14063727727.26</v>
      </c>
    </row>
    <row r="33" s="14" customFormat="true" ht="28.8" customHeight="true" spans="1:7">
      <c r="A33" s="163" t="s">
        <v>2367</v>
      </c>
      <c r="B33" s="33">
        <f t="shared" si="13"/>
        <v>19867260251.84</v>
      </c>
      <c r="C33" s="33">
        <f t="shared" ref="C33:G33" si="16">C17-C32</f>
        <v>-1646940998.53</v>
      </c>
      <c r="D33" s="33">
        <f t="shared" si="16"/>
        <v>21514201250.37</v>
      </c>
      <c r="E33" s="33">
        <f t="shared" si="14"/>
        <v>30214605015.93</v>
      </c>
      <c r="F33" s="33">
        <f>F17-F32</f>
        <v>6315251223.81</v>
      </c>
      <c r="G33" s="33">
        <f>G17-G32</f>
        <v>23899353792.12</v>
      </c>
    </row>
    <row r="34" s="14" customFormat="true" ht="28.8" customHeight="true" spans="1:7">
      <c r="A34" s="163" t="s">
        <v>2369</v>
      </c>
      <c r="B34" s="33">
        <f t="shared" si="13"/>
        <v>154848404713.96</v>
      </c>
      <c r="C34" s="33">
        <f t="shared" ref="C34:G34" si="17">C18+C33</f>
        <v>30217175528.45</v>
      </c>
      <c r="D34" s="33">
        <f t="shared" si="17"/>
        <v>124631229185.51</v>
      </c>
      <c r="E34" s="33">
        <f t="shared" si="14"/>
        <v>185063009729.89</v>
      </c>
      <c r="F34" s="33">
        <f>F18+F33</f>
        <v>36532426752.26</v>
      </c>
      <c r="G34" s="33">
        <f>G18+G33</f>
        <v>148530582977.63</v>
      </c>
    </row>
    <row r="35" s="14" customFormat="true" ht="28.8" customHeight="true" spans="1:7">
      <c r="A35" s="24" t="s">
        <v>2346</v>
      </c>
      <c r="B35" s="33">
        <f t="shared" si="13"/>
        <v>191309789622.08</v>
      </c>
      <c r="C35" s="33">
        <f t="shared" ref="C35:G35" si="18">C32+C34</f>
        <v>54624836434.3</v>
      </c>
      <c r="D35" s="33">
        <f t="shared" si="18"/>
        <v>136684953187.78</v>
      </c>
      <c r="E35" s="33">
        <f t="shared" si="14"/>
        <v>222579185587.49</v>
      </c>
      <c r="F35" s="33">
        <f>F32+F34</f>
        <v>59984874882.6</v>
      </c>
      <c r="G35" s="33">
        <f>G32+G34</f>
        <v>162594310704.89</v>
      </c>
    </row>
    <row r="36" s="14" customFormat="true" ht="28.8" customHeight="true" spans="1:7">
      <c r="A36" s="166"/>
      <c r="B36" s="34"/>
      <c r="C36" s="34"/>
      <c r="D36" s="34"/>
      <c r="E36" s="34"/>
      <c r="F36" s="34"/>
      <c r="G36" s="40" t="s">
        <v>2383</v>
      </c>
    </row>
  </sheetData>
  <mergeCells count="7">
    <mergeCell ref="A2:G2"/>
    <mergeCell ref="B4:D4"/>
    <mergeCell ref="E4:G4"/>
    <mergeCell ref="B20:D20"/>
    <mergeCell ref="E20:G20"/>
    <mergeCell ref="A4:A5"/>
    <mergeCell ref="A20:A21"/>
  </mergeCells>
  <pageMargins left="0.75" right="0.75" top="1" bottom="1" header="0.5" footer="0.5"/>
  <pageSetup paperSize="9" orientation="portrait"/>
  <headerFooter alignWithMargins="0"/>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0"/>
  <sheetViews>
    <sheetView view="pageBreakPreview" zoomScaleNormal="100" zoomScaleSheetLayoutView="100" workbookViewId="0">
      <selection activeCell="D16" sqref="D16"/>
    </sheetView>
  </sheetViews>
  <sheetFormatPr defaultColWidth="8" defaultRowHeight="15.8" outlineLevelCol="5"/>
  <cols>
    <col min="1" max="1" width="35.8434782608696" style="15"/>
    <col min="2" max="3" width="23.895652173913" style="15"/>
    <col min="4" max="4" width="35.8434782608696" style="15"/>
    <col min="5" max="6" width="23.895652173913" style="15"/>
    <col min="7" max="16382" width="8" style="14"/>
    <col min="16383" max="16384" width="8" style="95"/>
  </cols>
  <sheetData>
    <row r="1" s="16" customFormat="true" ht="14.4" spans="1:1">
      <c r="A1" s="16" t="s">
        <v>2384</v>
      </c>
    </row>
    <row r="2" s="14" customFormat="true" ht="20.15" spans="1:6">
      <c r="A2" s="17" t="s">
        <v>2385</v>
      </c>
      <c r="B2" s="18"/>
      <c r="C2" s="18"/>
      <c r="D2" s="138"/>
      <c r="E2" s="18"/>
      <c r="F2" s="18"/>
    </row>
    <row r="3" s="14" customFormat="true" ht="21" customHeight="true" spans="1:6">
      <c r="A3" s="19"/>
      <c r="B3" s="19"/>
      <c r="C3" s="19"/>
      <c r="D3" s="139"/>
      <c r="E3" s="19"/>
      <c r="F3" s="150" t="s">
        <v>2317</v>
      </c>
    </row>
    <row r="4" s="14" customFormat="true" ht="28.8" customHeight="true" spans="1:6">
      <c r="A4" s="20" t="s">
        <v>2318</v>
      </c>
      <c r="B4" s="20" t="s">
        <v>44</v>
      </c>
      <c r="C4" s="20" t="s">
        <v>45</v>
      </c>
      <c r="D4" s="20" t="s">
        <v>2318</v>
      </c>
      <c r="E4" s="20" t="s">
        <v>44</v>
      </c>
      <c r="F4" s="20" t="s">
        <v>45</v>
      </c>
    </row>
    <row r="5" s="14" customFormat="true" ht="28.8" customHeight="true" spans="1:6">
      <c r="A5" s="140" t="s">
        <v>2375</v>
      </c>
      <c r="B5" s="141">
        <v>3220441170.7</v>
      </c>
      <c r="C5" s="141">
        <v>3477461700</v>
      </c>
      <c r="D5" s="142" t="s">
        <v>2378</v>
      </c>
      <c r="E5" s="141">
        <f>E6+E7</f>
        <v>4349490482.02</v>
      </c>
      <c r="F5" s="141">
        <f>F6+F7</f>
        <v>4431325009.49</v>
      </c>
    </row>
    <row r="6" s="14" customFormat="true" ht="28.8" customHeight="true" spans="1:6">
      <c r="A6" s="140" t="s">
        <v>2386</v>
      </c>
      <c r="B6" s="141">
        <v>0</v>
      </c>
      <c r="C6" s="141">
        <v>0</v>
      </c>
      <c r="D6" s="142" t="s">
        <v>2387</v>
      </c>
      <c r="E6" s="141">
        <v>2806456044.63</v>
      </c>
      <c r="F6" s="141">
        <v>2858450936.39</v>
      </c>
    </row>
    <row r="7" s="14" customFormat="true" ht="28.8" customHeight="true" spans="1:6">
      <c r="A7" s="140" t="s">
        <v>2388</v>
      </c>
      <c r="B7" s="141">
        <v>0</v>
      </c>
      <c r="C7" s="141">
        <v>0</v>
      </c>
      <c r="D7" s="142" t="s">
        <v>2389</v>
      </c>
      <c r="E7" s="141">
        <v>1543034437.39</v>
      </c>
      <c r="F7" s="141">
        <v>1572874073.1</v>
      </c>
    </row>
    <row r="8" s="14" customFormat="true" ht="28.8" customHeight="true" spans="1:6">
      <c r="A8" s="140" t="s">
        <v>2390</v>
      </c>
      <c r="B8" s="141">
        <v>0</v>
      </c>
      <c r="C8" s="141">
        <v>0</v>
      </c>
      <c r="D8" s="142" t="s">
        <v>2391</v>
      </c>
      <c r="E8" s="141">
        <v>0</v>
      </c>
      <c r="F8" s="141">
        <v>0</v>
      </c>
    </row>
    <row r="9" s="14" customFormat="true" ht="28.8" customHeight="true" spans="1:6">
      <c r="A9" s="140" t="s">
        <v>2323</v>
      </c>
      <c r="B9" s="141">
        <v>2434658594.88</v>
      </c>
      <c r="C9" s="141">
        <v>2266320000</v>
      </c>
      <c r="D9" s="142" t="s">
        <v>2353</v>
      </c>
      <c r="E9" s="141">
        <v>73566988.81</v>
      </c>
      <c r="F9" s="141">
        <v>52280000</v>
      </c>
    </row>
    <row r="10" s="14" customFormat="true" ht="28.8" customHeight="true" spans="1:6">
      <c r="A10" s="140" t="s">
        <v>2392</v>
      </c>
      <c r="B10" s="141">
        <v>2434658594.88</v>
      </c>
      <c r="C10" s="141">
        <v>2266320000</v>
      </c>
      <c r="D10" s="23" t="s">
        <v>2330</v>
      </c>
      <c r="E10" s="23" t="s">
        <v>2330</v>
      </c>
      <c r="F10" s="23" t="s">
        <v>2330</v>
      </c>
    </row>
    <row r="11" s="14" customFormat="true" ht="28.8" customHeight="true" spans="1:6">
      <c r="A11" s="140" t="s">
        <v>2355</v>
      </c>
      <c r="B11" s="141">
        <v>68982063.61</v>
      </c>
      <c r="C11" s="141">
        <v>21077863.76</v>
      </c>
      <c r="D11" s="23" t="s">
        <v>2330</v>
      </c>
      <c r="E11" s="23" t="s">
        <v>2330</v>
      </c>
      <c r="F11" s="23" t="s">
        <v>2330</v>
      </c>
    </row>
    <row r="12" s="14" customFormat="true" ht="28.8" customHeight="true" spans="1:6">
      <c r="A12" s="140" t="s">
        <v>2393</v>
      </c>
      <c r="B12" s="141">
        <v>1560462.92</v>
      </c>
      <c r="C12" s="141">
        <v>890000</v>
      </c>
      <c r="D12" s="23" t="s">
        <v>2330</v>
      </c>
      <c r="E12" s="23" t="s">
        <v>2330</v>
      </c>
      <c r="F12" s="23" t="s">
        <v>2330</v>
      </c>
    </row>
    <row r="13" s="14" customFormat="true" ht="28.8" customHeight="true" spans="1:6">
      <c r="A13" s="140" t="s">
        <v>2394</v>
      </c>
      <c r="B13" s="141">
        <f>B5+B9+B11+B12</f>
        <v>5725642292.11</v>
      </c>
      <c r="C13" s="141">
        <f>C5+C9+C11+C12</f>
        <v>5765749563.76</v>
      </c>
      <c r="D13" s="142" t="s">
        <v>2360</v>
      </c>
      <c r="E13" s="141">
        <f>E5+E8+E9</f>
        <v>4423057470.83</v>
      </c>
      <c r="F13" s="141">
        <f>F5+F8+F9</f>
        <v>4483605009.49</v>
      </c>
    </row>
    <row r="14" s="14" customFormat="true" ht="28.8" customHeight="true" spans="1:6">
      <c r="A14" s="140" t="s">
        <v>2395</v>
      </c>
      <c r="B14" s="141">
        <v>0</v>
      </c>
      <c r="C14" s="141">
        <v>0</v>
      </c>
      <c r="D14" s="142" t="s">
        <v>2362</v>
      </c>
      <c r="E14" s="141">
        <v>0</v>
      </c>
      <c r="F14" s="141">
        <v>0</v>
      </c>
    </row>
    <row r="15" s="14" customFormat="true" ht="28.8" customHeight="true" spans="1:6">
      <c r="A15" s="143" t="s">
        <v>2396</v>
      </c>
      <c r="B15" s="141">
        <v>0</v>
      </c>
      <c r="C15" s="141">
        <v>0</v>
      </c>
      <c r="D15" s="142" t="s">
        <v>2364</v>
      </c>
      <c r="E15" s="141">
        <v>0</v>
      </c>
      <c r="F15" s="141">
        <v>0</v>
      </c>
    </row>
    <row r="16" s="14" customFormat="true" ht="28.8" customHeight="true" spans="1:6">
      <c r="A16" s="144" t="s">
        <v>2397</v>
      </c>
      <c r="B16" s="141">
        <f t="shared" ref="B16:F16" si="0">B13+B14+B15</f>
        <v>5725642292.11</v>
      </c>
      <c r="C16" s="141">
        <f t="shared" si="0"/>
        <v>5765749563.76</v>
      </c>
      <c r="D16" s="142" t="s">
        <v>2366</v>
      </c>
      <c r="E16" s="141">
        <f>E13+E14+E15</f>
        <v>4423057470.83</v>
      </c>
      <c r="F16" s="141">
        <f>F13+F14+F15</f>
        <v>4483605009.49</v>
      </c>
    </row>
    <row r="17" s="14" customFormat="true" ht="28.8" customHeight="true" spans="1:6">
      <c r="A17" s="30" t="s">
        <v>2330</v>
      </c>
      <c r="B17" s="23" t="s">
        <v>2330</v>
      </c>
      <c r="C17" s="23" t="s">
        <v>2330</v>
      </c>
      <c r="D17" s="142" t="s">
        <v>2367</v>
      </c>
      <c r="E17" s="39">
        <f>B16-E16</f>
        <v>1302584821.28</v>
      </c>
      <c r="F17" s="39">
        <f>C16-F16</f>
        <v>1282144554.27</v>
      </c>
    </row>
    <row r="18" s="14" customFormat="true" ht="28.8" customHeight="true" spans="1:6">
      <c r="A18" s="145" t="s">
        <v>2398</v>
      </c>
      <c r="B18" s="141">
        <v>4170540452.93</v>
      </c>
      <c r="C18" s="141">
        <f>E18</f>
        <v>5473125274.21</v>
      </c>
      <c r="D18" s="142" t="s">
        <v>2369</v>
      </c>
      <c r="E18" s="151">
        <f>B18+E17</f>
        <v>5473125274.21</v>
      </c>
      <c r="F18" s="151">
        <f>C18+F17</f>
        <v>6755269828.48</v>
      </c>
    </row>
    <row r="19" s="14" customFormat="true" ht="28.8" customHeight="true" spans="1:6">
      <c r="A19" s="146" t="s">
        <v>2346</v>
      </c>
      <c r="B19" s="39">
        <f t="shared" ref="B19:F19" si="1">B16+B18</f>
        <v>9896182745.04</v>
      </c>
      <c r="C19" s="39">
        <f t="shared" si="1"/>
        <v>11238874837.97</v>
      </c>
      <c r="D19" s="146" t="s">
        <v>2346</v>
      </c>
      <c r="E19" s="39">
        <f>E16+E18</f>
        <v>9896182745.04</v>
      </c>
      <c r="F19" s="39">
        <f>F16+F18</f>
        <v>11238874837.97</v>
      </c>
    </row>
    <row r="20" s="14" customFormat="true" ht="28.8" customHeight="true" spans="1:6">
      <c r="A20" s="147"/>
      <c r="B20" s="148"/>
      <c r="C20" s="148"/>
      <c r="D20" s="149"/>
      <c r="E20" s="148"/>
      <c r="F20" s="40" t="s">
        <v>2399</v>
      </c>
    </row>
  </sheetData>
  <mergeCells count="1">
    <mergeCell ref="A2:F2"/>
  </mergeCells>
  <pageMargins left="0.75" right="0.75" top="1" bottom="1" header="0.5" footer="0.5"/>
  <pageSetup paperSize="9" orientation="portrait"/>
  <headerFooter alignWithMargins="0"/>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0"/>
  <sheetViews>
    <sheetView view="pageBreakPreview" zoomScaleNormal="100" zoomScaleSheetLayoutView="100" workbookViewId="0">
      <selection activeCell="D14" sqref="D14"/>
    </sheetView>
  </sheetViews>
  <sheetFormatPr defaultColWidth="8" defaultRowHeight="15.8" outlineLevelCol="5"/>
  <cols>
    <col min="1" max="1" width="20.2" style="15"/>
    <col min="2" max="3" width="26.095652173913" style="15"/>
    <col min="4" max="4" width="31.3739130434783" style="15"/>
    <col min="5" max="6" width="26.095652173913" style="15"/>
    <col min="7" max="16384" width="8" style="14"/>
  </cols>
  <sheetData>
    <row r="1" ht="14.4" spans="1:1">
      <c r="A1" s="120" t="s">
        <v>2400</v>
      </c>
    </row>
    <row r="2" s="14" customFormat="true" ht="25" customHeight="true" spans="1:6">
      <c r="A2" s="121" t="s">
        <v>2401</v>
      </c>
      <c r="B2" s="122"/>
      <c r="C2" s="122"/>
      <c r="D2" s="122"/>
      <c r="E2" s="122"/>
      <c r="F2" s="122"/>
    </row>
    <row r="3" s="14" customFormat="true" ht="15" customHeight="true" spans="1:6">
      <c r="A3" s="123"/>
      <c r="B3" s="123"/>
      <c r="C3" s="123"/>
      <c r="D3" s="123"/>
      <c r="E3" s="13"/>
      <c r="F3" s="13" t="s">
        <v>2317</v>
      </c>
    </row>
    <row r="4" s="14" customFormat="true" ht="28.5" customHeight="true" spans="1:6">
      <c r="A4" s="111" t="s">
        <v>2318</v>
      </c>
      <c r="B4" s="111" t="s">
        <v>44</v>
      </c>
      <c r="C4" s="111" t="s">
        <v>45</v>
      </c>
      <c r="D4" s="111" t="s">
        <v>2318</v>
      </c>
      <c r="E4" s="111" t="s">
        <v>44</v>
      </c>
      <c r="F4" s="111" t="s">
        <v>45</v>
      </c>
    </row>
    <row r="5" s="14" customFormat="true" ht="28.5" customHeight="true" spans="1:6">
      <c r="A5" s="74" t="s">
        <v>2402</v>
      </c>
      <c r="B5" s="108">
        <v>3202440000</v>
      </c>
      <c r="C5" s="108">
        <v>3494688000</v>
      </c>
      <c r="D5" s="124" t="s">
        <v>2403</v>
      </c>
      <c r="E5" s="108">
        <v>1163070000</v>
      </c>
      <c r="F5" s="108">
        <v>1187842752</v>
      </c>
    </row>
    <row r="6" s="14" customFormat="true" ht="28.5" customHeight="true" spans="1:6">
      <c r="A6" s="74" t="s">
        <v>2323</v>
      </c>
      <c r="B6" s="108">
        <v>0</v>
      </c>
      <c r="C6" s="108">
        <v>0</v>
      </c>
      <c r="D6" s="125" t="s">
        <v>2404</v>
      </c>
      <c r="E6" s="108">
        <v>64030000</v>
      </c>
      <c r="F6" s="108">
        <v>67210424.64</v>
      </c>
    </row>
    <row r="7" s="14" customFormat="true" ht="28.5" customHeight="true" spans="1:6">
      <c r="A7" s="74" t="s">
        <v>2355</v>
      </c>
      <c r="B7" s="108">
        <v>195620000</v>
      </c>
      <c r="C7" s="108">
        <v>325420000</v>
      </c>
      <c r="D7" s="124" t="s">
        <v>2405</v>
      </c>
      <c r="E7" s="108">
        <v>2340000</v>
      </c>
      <c r="F7" s="108">
        <v>3290000</v>
      </c>
    </row>
    <row r="8" s="14" customFormat="true" ht="28.5" customHeight="true" spans="1:6">
      <c r="A8" s="74" t="s">
        <v>2356</v>
      </c>
      <c r="B8" s="108">
        <v>150000</v>
      </c>
      <c r="C8" s="108">
        <v>150000</v>
      </c>
      <c r="D8" s="124" t="s">
        <v>2406</v>
      </c>
      <c r="E8" s="108">
        <v>0</v>
      </c>
      <c r="F8" s="108">
        <v>0</v>
      </c>
    </row>
    <row r="9" s="14" customFormat="true" ht="28.5" customHeight="true" spans="1:6">
      <c r="A9" s="74" t="s">
        <v>2357</v>
      </c>
      <c r="B9" s="108">
        <v>27650000</v>
      </c>
      <c r="C9" s="108">
        <v>9920000</v>
      </c>
      <c r="D9" s="124" t="s">
        <v>2407</v>
      </c>
      <c r="E9" s="108">
        <v>185430000</v>
      </c>
      <c r="F9" s="108">
        <v>286010000.04</v>
      </c>
    </row>
    <row r="10" s="14" customFormat="true" ht="28.5" customHeight="true" spans="1:6">
      <c r="A10" s="126" t="s">
        <v>2358</v>
      </c>
      <c r="B10" s="127">
        <v>1420000</v>
      </c>
      <c r="C10" s="127">
        <v>1420000</v>
      </c>
      <c r="D10" s="128" t="s">
        <v>2408</v>
      </c>
      <c r="E10" s="108">
        <v>809360000</v>
      </c>
      <c r="F10" s="108">
        <v>1594800000</v>
      </c>
    </row>
    <row r="11" s="14" customFormat="true" ht="28.5" customHeight="true" spans="1:6">
      <c r="A11" s="54" t="s">
        <v>2330</v>
      </c>
      <c r="B11" s="86" t="s">
        <v>2330</v>
      </c>
      <c r="C11" s="86" t="s">
        <v>2330</v>
      </c>
      <c r="D11" s="129" t="s">
        <v>2409</v>
      </c>
      <c r="E11" s="108">
        <v>46760000</v>
      </c>
      <c r="F11" s="108">
        <v>32539998.88</v>
      </c>
    </row>
    <row r="12" s="14" customFormat="true" ht="28.5" customHeight="true" spans="1:6">
      <c r="A12" s="54" t="s">
        <v>2330</v>
      </c>
      <c r="B12" s="86" t="s">
        <v>2330</v>
      </c>
      <c r="C12" s="86" t="s">
        <v>2330</v>
      </c>
      <c r="D12" s="130" t="s">
        <v>2410</v>
      </c>
      <c r="E12" s="108">
        <v>70000</v>
      </c>
      <c r="F12" s="108">
        <v>70000</v>
      </c>
    </row>
    <row r="13" s="14" customFormat="true" ht="28.5" customHeight="true" spans="1:6">
      <c r="A13" s="54" t="s">
        <v>2330</v>
      </c>
      <c r="B13" s="86" t="s">
        <v>2330</v>
      </c>
      <c r="C13" s="86" t="s">
        <v>2330</v>
      </c>
      <c r="D13" s="131" t="s">
        <v>2411</v>
      </c>
      <c r="E13" s="127">
        <v>2536580000</v>
      </c>
      <c r="F13" s="127">
        <v>582545338.37</v>
      </c>
    </row>
    <row r="14" s="14" customFormat="true" ht="28.5" customHeight="true" spans="1:6">
      <c r="A14" s="132" t="s">
        <v>2359</v>
      </c>
      <c r="B14" s="133">
        <f>B5+B6+B7+B8+B9</f>
        <v>3425860000</v>
      </c>
      <c r="C14" s="133">
        <f>C5+C6+C7+C8+C9</f>
        <v>3830178000</v>
      </c>
      <c r="D14" s="132" t="s">
        <v>2412</v>
      </c>
      <c r="E14" s="133">
        <f>E5+E6+E7+E8+E9+E10+E11+E12+E13</f>
        <v>4807640000</v>
      </c>
      <c r="F14" s="133">
        <f>F5+F6+F7+F8+F9+F10+F11+F12+F13</f>
        <v>3754308513.93</v>
      </c>
    </row>
    <row r="15" s="14" customFormat="true" ht="28.5" customHeight="true" spans="1:6">
      <c r="A15" s="74" t="s">
        <v>2361</v>
      </c>
      <c r="B15" s="108">
        <v>17040000</v>
      </c>
      <c r="C15" s="108">
        <v>2384150000</v>
      </c>
      <c r="D15" s="74" t="s">
        <v>2413</v>
      </c>
      <c r="E15" s="108">
        <v>0</v>
      </c>
      <c r="F15" s="108">
        <v>0</v>
      </c>
    </row>
    <row r="16" s="14" customFormat="true" ht="28.5" customHeight="true" spans="1:6">
      <c r="A16" s="74" t="s">
        <v>2363</v>
      </c>
      <c r="B16" s="127">
        <v>0</v>
      </c>
      <c r="C16" s="127">
        <v>0</v>
      </c>
      <c r="D16" s="74" t="s">
        <v>2414</v>
      </c>
      <c r="E16" s="127">
        <v>40738900</v>
      </c>
      <c r="F16" s="127">
        <v>3605420000</v>
      </c>
    </row>
    <row r="17" s="14" customFormat="true" ht="28.5" customHeight="true" spans="1:6">
      <c r="A17" s="74" t="s">
        <v>2365</v>
      </c>
      <c r="B17" s="134">
        <f t="shared" ref="B17:F17" si="0">B14+B15+B16</f>
        <v>3442900000</v>
      </c>
      <c r="C17" s="134">
        <f t="shared" si="0"/>
        <v>6214328000</v>
      </c>
      <c r="D17" s="74" t="s">
        <v>2415</v>
      </c>
      <c r="E17" s="134">
        <f>E14+E15+E16</f>
        <v>4848378900</v>
      </c>
      <c r="F17" s="134">
        <f>F14+F15+F16</f>
        <v>7359728513.93</v>
      </c>
    </row>
    <row r="18" s="14" customFormat="true" ht="28.5" customHeight="true" spans="1:6">
      <c r="A18" s="135" t="s">
        <v>2330</v>
      </c>
      <c r="B18" s="136" t="s">
        <v>2330</v>
      </c>
      <c r="C18" s="137" t="s">
        <v>2330</v>
      </c>
      <c r="D18" s="74" t="s">
        <v>2416</v>
      </c>
      <c r="E18" s="134">
        <f>B17-E17</f>
        <v>-1405478900</v>
      </c>
      <c r="F18" s="134">
        <f>C17-F17</f>
        <v>-1145400513.93</v>
      </c>
    </row>
    <row r="19" s="14" customFormat="true" ht="28.5" customHeight="true" spans="1:6">
      <c r="A19" s="74" t="s">
        <v>2368</v>
      </c>
      <c r="B19" s="127">
        <v>11550358594.47</v>
      </c>
      <c r="C19" s="134">
        <f>E19</f>
        <v>10144879694.47</v>
      </c>
      <c r="D19" s="74" t="s">
        <v>2417</v>
      </c>
      <c r="E19" s="134">
        <f>B19+E18</f>
        <v>10144879694.47</v>
      </c>
      <c r="F19" s="134">
        <f>C19+F18</f>
        <v>8999479180.54</v>
      </c>
    </row>
    <row r="20" s="14" customFormat="true" ht="28.5" customHeight="true" spans="1:6">
      <c r="A20" s="67" t="s">
        <v>2346</v>
      </c>
      <c r="B20" s="133">
        <f t="shared" ref="B20:F20" si="1">B17+B19</f>
        <v>14993258594.47</v>
      </c>
      <c r="C20" s="133">
        <f t="shared" si="1"/>
        <v>16359207694.47</v>
      </c>
      <c r="D20" s="67" t="s">
        <v>2346</v>
      </c>
      <c r="E20" s="133">
        <f>E17+E19</f>
        <v>14993258594.47</v>
      </c>
      <c r="F20" s="133">
        <f>F17+F19</f>
        <v>16359207694.47</v>
      </c>
    </row>
  </sheetData>
  <mergeCells count="1">
    <mergeCell ref="A2:F2"/>
  </mergeCells>
  <pageMargins left="0.75" right="0.75" top="1" bottom="1" header="0.5" footer="0.5"/>
  <pageSetup paperSize="9" orientation="portrait"/>
  <headerFooter alignWithMargins="0"/>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8"/>
  <sheetViews>
    <sheetView view="pageBreakPreview" zoomScaleNormal="100" zoomScaleSheetLayoutView="100" workbookViewId="0">
      <selection activeCell="A2" sqref="A2:F2"/>
    </sheetView>
  </sheetViews>
  <sheetFormatPr defaultColWidth="9" defaultRowHeight="13.65" outlineLevelCol="5"/>
  <cols>
    <col min="1" max="1" width="25.7478260869565" style="41" customWidth="true"/>
    <col min="2" max="3" width="21" style="41" customWidth="true"/>
    <col min="4" max="4" width="25.7478260869565" style="41" customWidth="true"/>
    <col min="5" max="6" width="21" style="41" customWidth="true"/>
    <col min="7" max="16384" width="9" style="41"/>
  </cols>
  <sheetData>
    <row r="1" ht="14.4" spans="1:1">
      <c r="A1" s="43" t="s">
        <v>2418</v>
      </c>
    </row>
    <row r="2" s="14" customFormat="true" ht="20.15" spans="1:6">
      <c r="A2" s="109" t="s">
        <v>2419</v>
      </c>
      <c r="B2" s="109"/>
      <c r="C2" s="109"/>
      <c r="D2" s="109"/>
      <c r="E2" s="109"/>
      <c r="F2" s="109"/>
    </row>
    <row r="3" s="14" customFormat="true" ht="19.5" customHeight="true" spans="1:6">
      <c r="A3" s="110"/>
      <c r="B3" s="110"/>
      <c r="C3" s="110"/>
      <c r="D3" s="110"/>
      <c r="E3" s="116"/>
      <c r="F3" s="116" t="s">
        <v>2317</v>
      </c>
    </row>
    <row r="4" s="41" customFormat="true" ht="28.5" customHeight="true" spans="1:6">
      <c r="A4" s="111" t="s">
        <v>2318</v>
      </c>
      <c r="B4" s="111" t="s">
        <v>44</v>
      </c>
      <c r="C4" s="111" t="s">
        <v>45</v>
      </c>
      <c r="D4" s="111" t="s">
        <v>2318</v>
      </c>
      <c r="E4" s="111" t="s">
        <v>44</v>
      </c>
      <c r="F4" s="111" t="s">
        <v>45</v>
      </c>
    </row>
    <row r="5" s="14" customFormat="true" ht="27.75" customHeight="true" spans="1:6">
      <c r="A5" s="112" t="s">
        <v>2349</v>
      </c>
      <c r="B5" s="117">
        <v>8450000</v>
      </c>
      <c r="C5" s="117"/>
      <c r="D5" s="112" t="s">
        <v>2350</v>
      </c>
      <c r="E5" s="117"/>
      <c r="F5" s="117"/>
    </row>
    <row r="6" s="14" customFormat="true" ht="27.75" customHeight="true" spans="1:6">
      <c r="A6" s="112" t="s">
        <v>2420</v>
      </c>
      <c r="B6" s="117">
        <v>6340000</v>
      </c>
      <c r="C6" s="117">
        <v>22990000</v>
      </c>
      <c r="D6" s="118" t="s">
        <v>2421</v>
      </c>
      <c r="E6" s="117"/>
      <c r="F6" s="117"/>
    </row>
    <row r="7" s="14" customFormat="true" ht="27.75" customHeight="true" spans="1:6">
      <c r="A7" s="112" t="s">
        <v>2422</v>
      </c>
      <c r="B7" s="117"/>
      <c r="C7" s="117">
        <v>2452000000</v>
      </c>
      <c r="D7" s="118" t="s">
        <v>2423</v>
      </c>
      <c r="E7" s="117"/>
      <c r="F7" s="117"/>
    </row>
    <row r="8" s="14" customFormat="true" ht="27.75" customHeight="true" spans="1:6">
      <c r="A8" s="112" t="s">
        <v>2424</v>
      </c>
      <c r="B8" s="117"/>
      <c r="C8" s="117"/>
      <c r="D8" s="114" t="s">
        <v>2330</v>
      </c>
      <c r="E8" s="117" t="s">
        <v>2330</v>
      </c>
      <c r="F8" s="117" t="s">
        <v>2330</v>
      </c>
    </row>
    <row r="9" s="14" customFormat="true" ht="27.75" customHeight="true" spans="1:6">
      <c r="A9" s="112" t="s">
        <v>2425</v>
      </c>
      <c r="B9" s="117"/>
      <c r="C9" s="117"/>
      <c r="D9" s="114" t="s">
        <v>2330</v>
      </c>
      <c r="E9" s="117" t="s">
        <v>2330</v>
      </c>
      <c r="F9" s="117" t="s">
        <v>2330</v>
      </c>
    </row>
    <row r="10" s="14" customFormat="true" ht="27.75" customHeight="true" spans="1:6">
      <c r="A10" s="112" t="s">
        <v>2357</v>
      </c>
      <c r="B10" s="117">
        <v>106660000</v>
      </c>
      <c r="C10" s="117">
        <v>106260000</v>
      </c>
      <c r="D10" s="119" t="s">
        <v>2426</v>
      </c>
      <c r="E10" s="117">
        <v>1261760000</v>
      </c>
      <c r="F10" s="117">
        <v>1742310000</v>
      </c>
    </row>
    <row r="11" s="14" customFormat="true" ht="27.75" customHeight="true" spans="1:6">
      <c r="A11" s="112" t="s">
        <v>2333</v>
      </c>
      <c r="B11" s="117">
        <v>4620000</v>
      </c>
      <c r="C11" s="117"/>
      <c r="D11" s="112" t="s">
        <v>2427</v>
      </c>
      <c r="E11" s="117">
        <v>283780000</v>
      </c>
      <c r="F11" s="117">
        <v>850000000</v>
      </c>
    </row>
    <row r="12" s="14" customFormat="true" ht="27.75" customHeight="true" spans="1:6">
      <c r="A12" s="112" t="s">
        <v>2428</v>
      </c>
      <c r="B12" s="117">
        <f>B5+B6+B7+B9+B10+B11</f>
        <v>126070000</v>
      </c>
      <c r="C12" s="117">
        <f>C5+C6+C7+C9+C10+C11</f>
        <v>2581250000</v>
      </c>
      <c r="D12" s="112" t="s">
        <v>2336</v>
      </c>
      <c r="E12" s="117">
        <f>E5+E6+E7+E10+E11</f>
        <v>1545540000</v>
      </c>
      <c r="F12" s="117">
        <f>F5+F6+F7+F10+F11</f>
        <v>2592310000</v>
      </c>
    </row>
    <row r="13" s="14" customFormat="true" ht="27.75" customHeight="true" spans="1:6">
      <c r="A13" s="112" t="s">
        <v>2429</v>
      </c>
      <c r="B13" s="117"/>
      <c r="C13" s="117"/>
      <c r="D13" s="112" t="s">
        <v>2338</v>
      </c>
      <c r="E13" s="117"/>
      <c r="F13" s="117"/>
    </row>
    <row r="14" s="14" customFormat="true" ht="27.75" customHeight="true" spans="1:6">
      <c r="A14" s="112" t="s">
        <v>2430</v>
      </c>
      <c r="B14" s="117"/>
      <c r="C14" s="117"/>
      <c r="D14" s="112" t="s">
        <v>2340</v>
      </c>
      <c r="E14" s="117"/>
      <c r="F14" s="117"/>
    </row>
    <row r="15" s="14" customFormat="true" ht="27.75" customHeight="true" spans="1:6">
      <c r="A15" s="112" t="s">
        <v>2431</v>
      </c>
      <c r="B15" s="117">
        <f t="shared" ref="B15:F15" si="0">SUM(B12:B14)</f>
        <v>126070000</v>
      </c>
      <c r="C15" s="117">
        <f t="shared" si="0"/>
        <v>2581250000</v>
      </c>
      <c r="D15" s="112" t="s">
        <v>2342</v>
      </c>
      <c r="E15" s="117">
        <f>SUM(E12:E14)</f>
        <v>1545540000</v>
      </c>
      <c r="F15" s="117">
        <f>SUM(F12:F14)</f>
        <v>2592310000</v>
      </c>
    </row>
    <row r="16" s="14" customFormat="true" ht="27.75" customHeight="true" spans="1:6">
      <c r="A16" s="114" t="s">
        <v>2330</v>
      </c>
      <c r="B16" s="117" t="s">
        <v>2330</v>
      </c>
      <c r="C16" s="117" t="s">
        <v>2330</v>
      </c>
      <c r="D16" s="112" t="s">
        <v>2343</v>
      </c>
      <c r="E16" s="117">
        <f>B15-E15</f>
        <v>-1419470000</v>
      </c>
      <c r="F16" s="117">
        <f>C15-F15</f>
        <v>-11060000</v>
      </c>
    </row>
    <row r="17" s="14" customFormat="true" ht="27.75" customHeight="true" spans="1:6">
      <c r="A17" s="112" t="s">
        <v>2368</v>
      </c>
      <c r="B17" s="117">
        <v>1487116245.05</v>
      </c>
      <c r="C17" s="117">
        <f>B17+E16</f>
        <v>67646245.05</v>
      </c>
      <c r="D17" s="112" t="s">
        <v>2345</v>
      </c>
      <c r="E17" s="117">
        <f>B17+E16</f>
        <v>67646245.05</v>
      </c>
      <c r="F17" s="117">
        <f>C17+F16</f>
        <v>56586245.05</v>
      </c>
    </row>
    <row r="18" s="14" customFormat="true" ht="31.5" customHeight="true" spans="1:6">
      <c r="A18" s="114" t="s">
        <v>2346</v>
      </c>
      <c r="B18" s="117">
        <f t="shared" ref="B18:F18" si="1">B15+B17</f>
        <v>1613186245.05</v>
      </c>
      <c r="C18" s="117">
        <f t="shared" si="1"/>
        <v>2648896245.05</v>
      </c>
      <c r="D18" s="114" t="s">
        <v>2346</v>
      </c>
      <c r="E18" s="117">
        <f>E15+E17</f>
        <v>1613186245.05</v>
      </c>
      <c r="F18" s="117">
        <f>F15+F17</f>
        <v>2648896245.05</v>
      </c>
    </row>
  </sheetData>
  <mergeCells count="1">
    <mergeCell ref="A2:F2"/>
  </mergeCells>
  <pageMargins left="0.75" right="0.75" top="1" bottom="1" header="0.5" footer="0.5"/>
  <pageSetup paperSize="9" orientation="portrait"/>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6384"/>
  <sheetViews>
    <sheetView view="pageBreakPreview" zoomScaleNormal="90" zoomScaleSheetLayoutView="100" topLeftCell="A15" workbookViewId="0">
      <pane xSplit="1" topLeftCell="B1" activePane="topRight" state="frozen"/>
      <selection/>
      <selection pane="topRight" activeCell="D42" sqref="D42"/>
    </sheetView>
  </sheetViews>
  <sheetFormatPr defaultColWidth="10" defaultRowHeight="13.65" outlineLevelCol="3"/>
  <cols>
    <col min="1" max="1" width="39.5565217391304" style="576" customWidth="true"/>
    <col min="2" max="4" width="24" style="576" customWidth="true"/>
    <col min="5" max="5" width="11.7739130434783" style="576"/>
    <col min="6" max="16384" width="10" style="576"/>
  </cols>
  <sheetData>
    <row r="1" s="610" customFormat="true" ht="18" customHeight="true" spans="1:1">
      <c r="A1" s="288" t="s">
        <v>1406</v>
      </c>
    </row>
    <row r="2" s="288" customFormat="true" ht="20.25" customHeight="true" spans="1:4">
      <c r="A2" s="612" t="s">
        <v>1407</v>
      </c>
      <c r="B2" s="612"/>
      <c r="C2" s="612"/>
      <c r="D2" s="612"/>
    </row>
    <row r="3" s="441" customFormat="true" ht="20.25" customHeight="true" spans="2:4">
      <c r="B3" s="613"/>
      <c r="C3" s="614"/>
      <c r="D3" s="615" t="s">
        <v>2</v>
      </c>
    </row>
    <row r="4" s="441" customFormat="true" ht="35.4" customHeight="true" spans="1:4">
      <c r="A4" s="483" t="s">
        <v>3</v>
      </c>
      <c r="B4" s="616" t="s">
        <v>4</v>
      </c>
      <c r="C4" s="616" t="s">
        <v>1408</v>
      </c>
      <c r="D4" s="434" t="s">
        <v>6</v>
      </c>
    </row>
    <row r="5" s="441" customFormat="true" ht="20.1" customHeight="true" spans="1:4">
      <c r="A5" s="467" t="s">
        <v>1409</v>
      </c>
      <c r="B5" s="617">
        <v>42577577</v>
      </c>
      <c r="C5" s="618">
        <v>44710000</v>
      </c>
      <c r="D5" s="619">
        <f t="shared" ref="D5:D33" si="0">C5/B5-1</f>
        <v>0.0500832398236284</v>
      </c>
    </row>
    <row r="6" s="441" customFormat="true" ht="20.1" customHeight="true" spans="1:4">
      <c r="A6" s="438" t="s">
        <v>1410</v>
      </c>
      <c r="B6" s="617">
        <v>34504690</v>
      </c>
      <c r="C6" s="618">
        <v>36260000</v>
      </c>
      <c r="D6" s="619">
        <v>0.05</v>
      </c>
    </row>
    <row r="7" s="441" customFormat="true" ht="20.1" customHeight="true" spans="1:4">
      <c r="A7" s="438" t="s">
        <v>1411</v>
      </c>
      <c r="B7" s="617">
        <v>11983196</v>
      </c>
      <c r="C7" s="618">
        <v>13000000</v>
      </c>
      <c r="D7" s="620">
        <f t="shared" si="0"/>
        <v>0.084852488434638</v>
      </c>
    </row>
    <row r="8" s="441" customFormat="true" ht="20.1" customHeight="true" spans="1:4">
      <c r="A8" s="438" t="s">
        <v>1412</v>
      </c>
      <c r="B8" s="617">
        <v>7792170</v>
      </c>
      <c r="C8" s="618">
        <v>8100000</v>
      </c>
      <c r="D8" s="620">
        <f t="shared" si="0"/>
        <v>0.0395050415994518</v>
      </c>
    </row>
    <row r="9" s="441" customFormat="true" ht="20.1" customHeight="true" spans="1:4">
      <c r="A9" s="438" t="s">
        <v>1413</v>
      </c>
      <c r="B9" s="617">
        <v>4586577</v>
      </c>
      <c r="C9" s="618">
        <v>5200000</v>
      </c>
      <c r="D9" s="620">
        <f t="shared" si="0"/>
        <v>0.133743094250898</v>
      </c>
    </row>
    <row r="10" s="441" customFormat="true" ht="20.1" customHeight="true" spans="1:4">
      <c r="A10" s="438" t="s">
        <v>1414</v>
      </c>
      <c r="B10" s="617">
        <v>66</v>
      </c>
      <c r="C10" s="618">
        <v>100</v>
      </c>
      <c r="D10" s="620">
        <f t="shared" si="0"/>
        <v>0.515151515151515</v>
      </c>
    </row>
    <row r="11" s="441" customFormat="true" ht="20.1" customHeight="true" spans="1:4">
      <c r="A11" s="438" t="s">
        <v>1415</v>
      </c>
      <c r="B11" s="617">
        <v>2003236</v>
      </c>
      <c r="C11" s="618">
        <v>2200000</v>
      </c>
      <c r="D11" s="620">
        <f t="shared" si="0"/>
        <v>0.0982230750645456</v>
      </c>
    </row>
    <row r="12" s="441" customFormat="true" ht="20.1" customHeight="true" spans="1:4">
      <c r="A12" s="438" t="s">
        <v>1416</v>
      </c>
      <c r="B12" s="617">
        <v>745951</v>
      </c>
      <c r="C12" s="618">
        <v>670000</v>
      </c>
      <c r="D12" s="620">
        <f t="shared" si="0"/>
        <v>-0.101817679713547</v>
      </c>
    </row>
    <row r="13" s="441" customFormat="true" ht="20.1" customHeight="true" spans="1:4">
      <c r="A13" s="438" t="s">
        <v>1417</v>
      </c>
      <c r="B13" s="617">
        <v>563281</v>
      </c>
      <c r="C13" s="618">
        <v>620000</v>
      </c>
      <c r="D13" s="620">
        <f t="shared" si="0"/>
        <v>0.100693969794827</v>
      </c>
    </row>
    <row r="14" s="441" customFormat="true" ht="20.1" customHeight="true" spans="1:4">
      <c r="A14" s="438" t="s">
        <v>1418</v>
      </c>
      <c r="B14" s="617">
        <v>67824</v>
      </c>
      <c r="C14" s="618">
        <v>48000</v>
      </c>
      <c r="D14" s="620">
        <f t="shared" si="0"/>
        <v>-0.292285916489738</v>
      </c>
    </row>
    <row r="15" s="441" customFormat="true" ht="20.1" customHeight="true" spans="1:4">
      <c r="A15" s="438" t="s">
        <v>1419</v>
      </c>
      <c r="B15" s="617">
        <v>4981941</v>
      </c>
      <c r="C15" s="618">
        <v>4800000</v>
      </c>
      <c r="D15" s="620">
        <f t="shared" si="0"/>
        <v>-0.0365201033091319</v>
      </c>
    </row>
    <row r="16" s="441" customFormat="true" ht="20.1" customHeight="true" spans="1:4">
      <c r="A16" s="438" t="s">
        <v>1420</v>
      </c>
      <c r="B16" s="617">
        <v>161003</v>
      </c>
      <c r="C16" s="618">
        <v>170000</v>
      </c>
      <c r="D16" s="620">
        <f t="shared" si="0"/>
        <v>0.0558809463177705</v>
      </c>
    </row>
    <row r="17" s="441" customFormat="true" ht="20.1" customHeight="true" spans="1:4">
      <c r="A17" s="438" t="s">
        <v>1421</v>
      </c>
      <c r="B17" s="617">
        <v>19852</v>
      </c>
      <c r="C17" s="618">
        <v>20000</v>
      </c>
      <c r="D17" s="620">
        <f t="shared" si="0"/>
        <v>0.00745516824501302</v>
      </c>
    </row>
    <row r="18" s="441" customFormat="true" ht="20.1" customHeight="true" spans="1:4">
      <c r="A18" s="438" t="s">
        <v>1422</v>
      </c>
      <c r="B18" s="617">
        <v>1588290</v>
      </c>
      <c r="C18" s="618">
        <v>1420000</v>
      </c>
      <c r="D18" s="620">
        <f t="shared" si="0"/>
        <v>-0.105956720749989</v>
      </c>
    </row>
    <row r="19" s="441" customFormat="true" ht="20.1" customHeight="true" spans="1:4">
      <c r="A19" s="438" t="s">
        <v>1423</v>
      </c>
      <c r="B19" s="617">
        <v>7113</v>
      </c>
      <c r="C19" s="618">
        <v>7800</v>
      </c>
      <c r="D19" s="620">
        <f t="shared" si="0"/>
        <v>0.0965837199493884</v>
      </c>
    </row>
    <row r="20" s="441" customFormat="true" ht="20.1" customHeight="true" spans="1:4">
      <c r="A20" s="438" t="s">
        <v>1424</v>
      </c>
      <c r="B20" s="617">
        <v>4190</v>
      </c>
      <c r="C20" s="618">
        <v>4100</v>
      </c>
      <c r="D20" s="620">
        <f t="shared" si="0"/>
        <v>-0.0214797136038186</v>
      </c>
    </row>
    <row r="21" s="441" customFormat="true" ht="20.1" customHeight="true" spans="1:4">
      <c r="A21" s="438" t="s">
        <v>1425</v>
      </c>
      <c r="B21" s="617">
        <v>8072887</v>
      </c>
      <c r="C21" s="617">
        <v>8450000</v>
      </c>
      <c r="D21" s="620">
        <v>0.05</v>
      </c>
    </row>
    <row r="22" s="441" customFormat="true" ht="20.1" customHeight="true" spans="1:4">
      <c r="A22" s="438" t="s">
        <v>1426</v>
      </c>
      <c r="B22" s="617">
        <v>3751511</v>
      </c>
      <c r="C22" s="618">
        <v>4367440</v>
      </c>
      <c r="D22" s="620">
        <f t="shared" si="0"/>
        <v>0.164181579102394</v>
      </c>
    </row>
    <row r="23" s="441" customFormat="true" ht="20.1" customHeight="true" spans="1:4">
      <c r="A23" s="438" t="s">
        <v>1427</v>
      </c>
      <c r="B23" s="617">
        <v>429981</v>
      </c>
      <c r="C23" s="618">
        <v>370000</v>
      </c>
      <c r="D23" s="620">
        <f t="shared" si="0"/>
        <v>-0.139496861489229</v>
      </c>
    </row>
    <row r="24" s="441" customFormat="true" ht="20.1" customHeight="true" spans="1:4">
      <c r="A24" s="438" t="s">
        <v>1428</v>
      </c>
      <c r="B24" s="617">
        <v>369754</v>
      </c>
      <c r="C24" s="618">
        <v>360000</v>
      </c>
      <c r="D24" s="620">
        <f t="shared" si="0"/>
        <v>-0.0263797010985682</v>
      </c>
    </row>
    <row r="25" s="441" customFormat="true" ht="20.1" customHeight="true" spans="1:4">
      <c r="A25" s="438" t="s">
        <v>1429</v>
      </c>
      <c r="B25" s="617">
        <v>144106</v>
      </c>
      <c r="C25" s="618">
        <v>80000</v>
      </c>
      <c r="D25" s="620">
        <f t="shared" si="0"/>
        <v>-0.444853094250066</v>
      </c>
    </row>
    <row r="26" s="441" customFormat="true" ht="20.1" customHeight="true" spans="1:4">
      <c r="A26" s="438" t="s">
        <v>1430</v>
      </c>
      <c r="B26" s="617">
        <v>2470598</v>
      </c>
      <c r="C26" s="618">
        <v>2456000</v>
      </c>
      <c r="D26" s="620">
        <f t="shared" si="0"/>
        <v>-0.00590869093231683</v>
      </c>
    </row>
    <row r="27" s="441" customFormat="true" ht="20.1" customHeight="true" spans="1:4">
      <c r="A27" s="438" t="s">
        <v>1431</v>
      </c>
      <c r="B27" s="617">
        <v>28</v>
      </c>
      <c r="C27" s="441">
        <v>2560</v>
      </c>
      <c r="D27" s="620">
        <f t="shared" si="0"/>
        <v>90.4285714285714</v>
      </c>
    </row>
    <row r="28" s="441" customFormat="true" ht="20.1" customHeight="true" spans="1:4">
      <c r="A28" s="438" t="s">
        <v>1432</v>
      </c>
      <c r="B28" s="618">
        <v>594753</v>
      </c>
      <c r="C28" s="618">
        <v>544000</v>
      </c>
      <c r="D28" s="620">
        <f t="shared" si="0"/>
        <v>-0.0853345842727989</v>
      </c>
    </row>
    <row r="29" s="441" customFormat="true" ht="20.1" customHeight="true" spans="1:4">
      <c r="A29" s="438" t="s">
        <v>1383</v>
      </c>
      <c r="B29" s="618">
        <v>312156</v>
      </c>
      <c r="C29" s="618">
        <v>270000</v>
      </c>
      <c r="D29" s="620">
        <f t="shared" si="0"/>
        <v>-0.135047860685042</v>
      </c>
    </row>
    <row r="30" s="441" customFormat="true" ht="20.1" customHeight="true" spans="1:4">
      <c r="A30" s="438" t="s">
        <v>1433</v>
      </c>
      <c r="B30" s="618">
        <v>1725635</v>
      </c>
      <c r="C30" s="618">
        <v>1022395</v>
      </c>
      <c r="D30" s="620">
        <f t="shared" si="0"/>
        <v>-0.407525345742292</v>
      </c>
    </row>
    <row r="31" s="441" customFormat="true" ht="20.1" customHeight="true" spans="1:4">
      <c r="A31" s="438" t="s">
        <v>1434</v>
      </c>
      <c r="B31" s="618">
        <v>3488419</v>
      </c>
      <c r="C31" s="618">
        <v>2854278</v>
      </c>
      <c r="D31" s="620">
        <f t="shared" si="0"/>
        <v>-0.181784642269177</v>
      </c>
    </row>
    <row r="32" s="441" customFormat="true" ht="20.1" customHeight="true" spans="1:4">
      <c r="A32" s="438" t="s">
        <v>1435</v>
      </c>
      <c r="B32" s="618">
        <v>468128</v>
      </c>
      <c r="C32" s="618">
        <v>468128</v>
      </c>
      <c r="D32" s="620">
        <f t="shared" si="0"/>
        <v>0</v>
      </c>
    </row>
    <row r="33" s="441" customFormat="true" ht="20.1" customHeight="true" spans="1:4">
      <c r="A33" s="438" t="s">
        <v>1436</v>
      </c>
      <c r="B33" s="618">
        <v>624221</v>
      </c>
      <c r="C33" s="618">
        <v>624221</v>
      </c>
      <c r="D33" s="620">
        <f t="shared" si="0"/>
        <v>0</v>
      </c>
    </row>
    <row r="34" s="441" customFormat="true" ht="20.1" customHeight="true" spans="1:4">
      <c r="A34" s="438" t="s">
        <v>1437</v>
      </c>
      <c r="B34" s="618">
        <v>44400</v>
      </c>
      <c r="C34" s="618">
        <v>44400</v>
      </c>
      <c r="D34" s="620">
        <v>0</v>
      </c>
    </row>
    <row r="35" s="441" customFormat="true" ht="20.1" customHeight="true" spans="1:4">
      <c r="A35" s="438" t="s">
        <v>1438</v>
      </c>
      <c r="B35" s="618">
        <v>943500</v>
      </c>
      <c r="C35" s="618">
        <v>943500</v>
      </c>
      <c r="D35" s="620">
        <v>0</v>
      </c>
    </row>
    <row r="36" s="441" customFormat="true" ht="20.1" customHeight="true" spans="1:4">
      <c r="A36" s="438" t="s">
        <v>1439</v>
      </c>
      <c r="B36" s="618">
        <v>1408170</v>
      </c>
      <c r="C36" s="618">
        <v>774029</v>
      </c>
      <c r="D36" s="620">
        <f t="shared" ref="D36:D39" si="1">C36/B36-1</f>
        <v>-0.450329860741246</v>
      </c>
    </row>
    <row r="37" s="441" customFormat="true" ht="20.1" customHeight="true" spans="1:4">
      <c r="A37" s="438" t="s">
        <v>1440</v>
      </c>
      <c r="B37" s="618">
        <v>354148.32</v>
      </c>
      <c r="C37" s="618">
        <v>180720</v>
      </c>
      <c r="D37" s="620">
        <f t="shared" si="1"/>
        <v>-0.489705330241295</v>
      </c>
    </row>
    <row r="38" s="441" customFormat="true" ht="20.1" customHeight="true" spans="1:4">
      <c r="A38" s="438" t="s">
        <v>1441</v>
      </c>
      <c r="B38" s="618">
        <v>692000</v>
      </c>
      <c r="C38" s="618">
        <v>40000</v>
      </c>
      <c r="D38" s="620">
        <f t="shared" si="1"/>
        <v>-0.942196531791908</v>
      </c>
    </row>
    <row r="39" s="441" customFormat="true" ht="20.1" customHeight="true" spans="1:4">
      <c r="A39" s="438" t="s">
        <v>1442</v>
      </c>
      <c r="B39" s="618">
        <v>12741778.5</v>
      </c>
      <c r="C39" s="618">
        <v>10015992.5</v>
      </c>
      <c r="D39" s="620">
        <f t="shared" si="1"/>
        <v>-0.213925081180779</v>
      </c>
    </row>
    <row r="40" s="441" customFormat="true" ht="20.1" customHeight="true" spans="1:4">
      <c r="A40" s="438"/>
      <c r="B40" s="618"/>
      <c r="C40" s="618"/>
      <c r="D40" s="620"/>
    </row>
    <row r="41" s="441" customFormat="true" ht="20.1" customHeight="true" spans="1:4">
      <c r="A41" s="438"/>
      <c r="B41" s="618"/>
      <c r="C41" s="618"/>
      <c r="D41" s="620"/>
    </row>
    <row r="42" s="611" customFormat="true" ht="20.1" customHeight="true" spans="1:4">
      <c r="A42" s="483" t="s">
        <v>1404</v>
      </c>
      <c r="B42" s="618">
        <v>61579557.82</v>
      </c>
      <c r="C42" s="618">
        <f>SUM(C5,C30:C31,C37:C39)</f>
        <v>58823385.5</v>
      </c>
      <c r="D42" s="620">
        <f>C42/B42-1</f>
        <v>-0.0447579102152117</v>
      </c>
    </row>
    <row r="43" s="610" customFormat="true" ht="20.1" customHeight="true"/>
    <row r="44" s="610" customFormat="true" ht="39" hidden="true" customHeight="true" spans="1:4">
      <c r="A44" s="621" t="s">
        <v>1443</v>
      </c>
      <c r="B44" s="622"/>
      <c r="C44" s="622"/>
      <c r="D44" s="622"/>
    </row>
    <row r="45" s="610" customFormat="true"/>
    <row r="46" s="610" customFormat="true"/>
    <row r="47" s="610" customFormat="true"/>
    <row r="48" s="610" customFormat="true"/>
    <row r="49" s="610" customFormat="true"/>
    <row r="50" s="610" customFormat="true"/>
    <row r="51" s="610" customFormat="true"/>
    <row r="52" s="610" customFormat="true"/>
    <row r="53" s="610" customFormat="true"/>
    <row r="54" s="610" customFormat="true"/>
    <row r="55" s="610" customFormat="true"/>
    <row r="56" s="610" customFormat="true"/>
    <row r="57" s="610" customFormat="true"/>
    <row r="58" s="610" customFormat="true"/>
    <row r="59" s="610" customFormat="true"/>
    <row r="60" s="610" customFormat="true"/>
    <row r="61" s="610" customFormat="true"/>
    <row r="62" s="610" customFormat="true"/>
    <row r="63" s="610" customFormat="true"/>
    <row r="64" s="610" customFormat="true"/>
    <row r="65" s="610" customFormat="true"/>
    <row r="66" s="610" customFormat="true"/>
    <row r="67" s="610" customFormat="true"/>
    <row r="68" s="610" customFormat="true"/>
    <row r="69" s="610" customFormat="true"/>
    <row r="70" s="610" customFormat="true"/>
    <row r="71" s="610" customFormat="true"/>
    <row r="72" s="610" customFormat="true"/>
    <row r="73" s="610" customFormat="true"/>
    <row r="74" s="610" customFormat="true"/>
    <row r="75" s="610" customFormat="true"/>
    <row r="76" s="610" customFormat="true"/>
    <row r="77" s="610" customFormat="true"/>
    <row r="78" s="610" customFormat="true"/>
    <row r="79" s="610" customFormat="true"/>
    <row r="80" s="610" customFormat="true"/>
    <row r="81" s="610" customFormat="true"/>
    <row r="82" s="610" customFormat="true"/>
    <row r="83" s="610" customFormat="true"/>
    <row r="84" s="610" customFormat="true"/>
    <row r="85" s="610" customFormat="true"/>
    <row r="86" s="610" customFormat="true"/>
    <row r="87" s="610" customFormat="true"/>
    <row r="88" s="610" customFormat="true"/>
    <row r="89" s="610" customFormat="true"/>
    <row r="90" s="610" customFormat="true"/>
    <row r="91" s="610" customFormat="true"/>
    <row r="92" s="610" customFormat="true"/>
    <row r="93" s="610" customFormat="true"/>
    <row r="94" s="610" customFormat="true"/>
    <row r="95" s="610" customFormat="true"/>
    <row r="96" s="610" customFormat="true"/>
    <row r="97" s="610" customFormat="true"/>
    <row r="98" s="610" customFormat="true"/>
    <row r="99" s="610" customFormat="true"/>
    <row r="100" s="610" customFormat="true"/>
    <row r="101" s="610" customFormat="true"/>
    <row r="102" s="610" customFormat="true"/>
    <row r="103" s="610" customFormat="true"/>
    <row r="104" s="610" customFormat="true"/>
    <row r="105" s="610" customFormat="true"/>
    <row r="106" s="610" customFormat="true"/>
    <row r="107" s="610" customFormat="true"/>
    <row r="108" s="610" customFormat="true"/>
    <row r="109" s="610" customFormat="true"/>
    <row r="110" s="610" customFormat="true"/>
    <row r="111" s="610" customFormat="true"/>
    <row r="112" s="610" customFormat="true"/>
    <row r="113" s="610" customFormat="true"/>
    <row r="114" s="610" customFormat="true"/>
    <row r="115" s="610" customFormat="true"/>
    <row r="116" s="610" customFormat="true"/>
    <row r="117" s="610" customFormat="true"/>
    <row r="118" s="610" customFormat="true"/>
    <row r="119" s="610" customFormat="true"/>
    <row r="120" s="610" customFormat="true"/>
    <row r="121" s="610" customFormat="true"/>
    <row r="122" s="610" customFormat="true"/>
    <row r="123" s="610" customFormat="true"/>
    <row r="124" s="610" customFormat="true"/>
    <row r="125" s="610" customFormat="true"/>
    <row r="126" s="610" customFormat="true"/>
    <row r="127" s="610" customFormat="true"/>
    <row r="128" s="610" customFormat="true"/>
    <row r="129" s="610" customFormat="true"/>
    <row r="130" s="610" customFormat="true"/>
    <row r="131" s="610" customFormat="true"/>
    <row r="132" s="610" customFormat="true"/>
    <row r="133" s="610" customFormat="true"/>
    <row r="134" s="610" customFormat="true"/>
    <row r="135" s="610" customFormat="true"/>
    <row r="136" s="610" customFormat="true"/>
    <row r="137" s="610" customFormat="true"/>
    <row r="138" s="610" customFormat="true"/>
    <row r="139" s="610" customFormat="true"/>
    <row r="140" s="610" customFormat="true"/>
    <row r="141" s="610" customFormat="true"/>
    <row r="142" s="610" customFormat="true"/>
    <row r="143" s="610" customFormat="true"/>
    <row r="144" s="610" customFormat="true"/>
    <row r="145" s="610" customFormat="true"/>
    <row r="146" s="610" customFormat="true"/>
    <row r="147" s="610" customFormat="true"/>
    <row r="148" s="610" customFormat="true"/>
    <row r="149" s="610" customFormat="true"/>
    <row r="150" s="610" customFormat="true"/>
    <row r="151" s="610" customFormat="true"/>
    <row r="152" s="610" customFormat="true"/>
    <row r="153" s="610" customFormat="true"/>
    <row r="154" s="610" customFormat="true"/>
    <row r="155" s="610" customFormat="true"/>
    <row r="156" s="610" customFormat="true"/>
    <row r="157" s="610" customFormat="true"/>
    <row r="158" s="610" customFormat="true"/>
    <row r="159" s="610" customFormat="true"/>
    <row r="160" s="610" customFormat="true"/>
    <row r="161" s="610" customFormat="true"/>
    <row r="162" s="610" customFormat="true"/>
    <row r="163" s="610" customFormat="true"/>
    <row r="164" s="610" customFormat="true"/>
    <row r="165" s="610" customFormat="true"/>
    <row r="166" s="610" customFormat="true"/>
    <row r="167" s="610" customFormat="true"/>
    <row r="168" s="610" customFormat="true"/>
    <row r="169" s="610" customFormat="true"/>
    <row r="170" s="610" customFormat="true"/>
    <row r="171" s="610" customFormat="true"/>
    <row r="172" s="610" customFormat="true"/>
    <row r="173" s="610" customFormat="true"/>
    <row r="174" s="610" customFormat="true"/>
    <row r="175" s="610" customFormat="true"/>
    <row r="176" s="610" customFormat="true"/>
    <row r="177" s="610" customFormat="true"/>
    <row r="178" s="610" customFormat="true"/>
    <row r="179" s="610" customFormat="true"/>
    <row r="180" s="610" customFormat="true"/>
    <row r="181" s="610" customFormat="true"/>
    <row r="182" s="610" customFormat="true"/>
    <row r="183" s="610" customFormat="true"/>
    <row r="184" s="610" customFormat="true"/>
    <row r="185" s="610" customFormat="true"/>
    <row r="186" s="610" customFormat="true"/>
    <row r="187" s="610" customFormat="true"/>
    <row r="188" s="610" customFormat="true"/>
    <row r="189" s="610" customFormat="true"/>
    <row r="190" s="610" customFormat="true"/>
    <row r="191" s="610" customFormat="true"/>
    <row r="192" s="610" customFormat="true"/>
    <row r="193" s="610" customFormat="true"/>
    <row r="194" s="610" customFormat="true"/>
    <row r="195" s="610" customFormat="true"/>
    <row r="196" s="610" customFormat="true"/>
    <row r="197" s="610" customFormat="true"/>
    <row r="198" s="610" customFormat="true"/>
    <row r="199" s="610" customFormat="true"/>
    <row r="200" s="610" customFormat="true"/>
    <row r="201" s="610" customFormat="true"/>
    <row r="202" s="610" customFormat="true"/>
    <row r="203" s="610" customFormat="true"/>
    <row r="204" s="610" customFormat="true"/>
    <row r="205" s="610" customFormat="true"/>
    <row r="206" s="610" customFormat="true"/>
    <row r="207" s="610" customFormat="true"/>
    <row r="208" s="610" customFormat="true"/>
    <row r="209" s="610" customFormat="true"/>
    <row r="210" s="610" customFormat="true"/>
    <row r="211" s="610" customFormat="true"/>
    <row r="212" s="610" customFormat="true"/>
    <row r="213" s="610" customFormat="true"/>
    <row r="214" s="610" customFormat="true"/>
    <row r="215" s="610" customFormat="true"/>
    <row r="216" s="610" customFormat="true"/>
    <row r="217" s="610" customFormat="true"/>
    <row r="218" s="610" customFormat="true"/>
    <row r="219" s="610" customFormat="true"/>
    <row r="220" s="610" customFormat="true"/>
    <row r="221" s="610" customFormat="true"/>
    <row r="222" s="610" customFormat="true"/>
    <row r="223" s="610" customFormat="true"/>
    <row r="224" s="610" customFormat="true"/>
    <row r="225" s="610" customFormat="true"/>
    <row r="226" s="610" customFormat="true"/>
    <row r="227" s="610" customFormat="true"/>
    <row r="228" s="610" customFormat="true"/>
    <row r="229" s="610" customFormat="true"/>
    <row r="230" s="610" customFormat="true"/>
    <row r="231" s="610" customFormat="true"/>
    <row r="232" s="610" customFormat="true"/>
    <row r="233" s="610" customFormat="true"/>
    <row r="234" s="610" customFormat="true"/>
    <row r="235" s="610" customFormat="true"/>
    <row r="236" s="610" customFormat="true"/>
    <row r="237" s="610" customFormat="true"/>
    <row r="238" s="610" customFormat="true"/>
    <row r="239" s="610" customFormat="true"/>
    <row r="240" s="610" customFormat="true"/>
    <row r="241" s="610" customFormat="true"/>
    <row r="242" s="610" customFormat="true"/>
    <row r="243" s="610" customFormat="true"/>
    <row r="244" s="610" customFormat="true"/>
    <row r="245" s="610" customFormat="true"/>
    <row r="246" s="610" customFormat="true"/>
    <row r="247" s="610" customFormat="true"/>
    <row r="248" s="610" customFormat="true"/>
    <row r="249" s="610" customFormat="true"/>
    <row r="250" s="610" customFormat="true"/>
    <row r="251" s="610" customFormat="true"/>
    <row r="252" s="610" customFormat="true"/>
    <row r="253" s="610" customFormat="true"/>
    <row r="254" s="610" customFormat="true"/>
    <row r="255" s="610" customFormat="true"/>
    <row r="256" s="610" customFormat="true"/>
    <row r="257" s="610" customFormat="true"/>
    <row r="258" s="610" customFormat="true"/>
    <row r="259" s="610" customFormat="true"/>
    <row r="260" s="610" customFormat="true"/>
    <row r="261" s="610" customFormat="true"/>
    <row r="262" s="610" customFormat="true"/>
    <row r="263" s="610" customFormat="true"/>
    <row r="264" s="610" customFormat="true"/>
    <row r="265" s="610" customFormat="true"/>
    <row r="266" s="610" customFormat="true"/>
    <row r="267" s="610" customFormat="true"/>
    <row r="268" s="610" customFormat="true"/>
    <row r="269" s="610" customFormat="true"/>
    <row r="270" s="610" customFormat="true"/>
    <row r="271" s="610" customFormat="true"/>
    <row r="272" s="610" customFormat="true"/>
    <row r="273" s="610" customFormat="true"/>
    <row r="274" s="610" customFormat="true"/>
    <row r="275" s="610" customFormat="true"/>
    <row r="276" s="610" customFormat="true"/>
    <row r="277" s="610" customFormat="true"/>
    <row r="278" s="610" customFormat="true"/>
    <row r="279" s="610" customFormat="true"/>
    <row r="280" s="610" customFormat="true"/>
    <row r="281" s="610" customFormat="true"/>
    <row r="282" s="610" customFormat="true"/>
    <row r="283" s="610" customFormat="true"/>
    <row r="284" s="610" customFormat="true"/>
    <row r="285" s="610" customFormat="true"/>
    <row r="286" s="610" customFormat="true"/>
    <row r="287" s="610" customFormat="true"/>
    <row r="288" s="610" customFormat="true"/>
    <row r="289" s="610" customFormat="true"/>
    <row r="290" s="610" customFormat="true"/>
    <row r="291" s="610" customFormat="true"/>
    <row r="292" s="610" customFormat="true"/>
    <row r="293" s="610" customFormat="true"/>
    <row r="294" s="610" customFormat="true"/>
    <row r="295" s="610" customFormat="true"/>
    <row r="296" s="610" customFormat="true"/>
    <row r="297" s="610" customFormat="true"/>
    <row r="298" s="610" customFormat="true"/>
    <row r="299" s="610" customFormat="true"/>
    <row r="300" s="610" customFormat="true"/>
    <row r="301" s="610" customFormat="true"/>
    <row r="302" s="610" customFormat="true"/>
    <row r="303" s="610" customFormat="true"/>
    <row r="304" s="610" customFormat="true"/>
    <row r="305" s="610" customFormat="true"/>
    <row r="306" s="610" customFormat="true"/>
    <row r="307" s="610" customFormat="true"/>
    <row r="308" s="610" customFormat="true"/>
    <row r="309" s="610" customFormat="true"/>
    <row r="310" s="610" customFormat="true"/>
    <row r="311" s="610" customFormat="true"/>
    <row r="312" s="610" customFormat="true"/>
    <row r="313" s="610" customFormat="true"/>
    <row r="314" s="610" customFormat="true"/>
    <row r="315" s="610" customFormat="true"/>
    <row r="316" s="610" customFormat="true"/>
    <row r="317" s="610" customFormat="true"/>
    <row r="318" s="610" customFormat="true"/>
    <row r="319" s="610" customFormat="true"/>
    <row r="320" s="610" customFormat="true"/>
    <row r="321" s="610" customFormat="true"/>
    <row r="322" s="610" customFormat="true"/>
    <row r="323" s="610" customFormat="true"/>
    <row r="324" s="610" customFormat="true"/>
    <row r="325" s="610" customFormat="true"/>
    <row r="326" s="610" customFormat="true"/>
    <row r="327" s="610" customFormat="true"/>
    <row r="328" s="610" customFormat="true"/>
    <row r="329" s="610" customFormat="true"/>
    <row r="330" s="610" customFormat="true"/>
    <row r="331" s="610" customFormat="true"/>
    <row r="332" s="610" customFormat="true"/>
    <row r="333" s="610" customFormat="true"/>
    <row r="334" s="610" customFormat="true"/>
    <row r="335" s="610" customFormat="true"/>
    <row r="336" s="610" customFormat="true"/>
    <row r="337" s="610" customFormat="true"/>
    <row r="338" s="610" customFormat="true"/>
    <row r="339" s="610" customFormat="true"/>
    <row r="340" s="610" customFormat="true"/>
    <row r="341" s="610" customFormat="true"/>
    <row r="342" s="610" customFormat="true"/>
    <row r="343" s="610" customFormat="true"/>
    <row r="344" s="610" customFormat="true"/>
    <row r="345" s="610" customFormat="true"/>
    <row r="346" s="610" customFormat="true"/>
    <row r="347" s="610" customFormat="true"/>
    <row r="348" s="610" customFormat="true"/>
    <row r="349" s="610" customFormat="true"/>
    <row r="350" s="610" customFormat="true"/>
    <row r="351" s="610" customFormat="true"/>
    <row r="352" s="610" customFormat="true"/>
    <row r="353" s="610" customFormat="true"/>
    <row r="354" s="610" customFormat="true"/>
    <row r="355" s="610" customFormat="true"/>
    <row r="356" s="610" customFormat="true"/>
    <row r="357" s="610" customFormat="true"/>
    <row r="358" s="610" customFormat="true"/>
    <row r="359" s="610" customFormat="true"/>
    <row r="360" s="610" customFormat="true"/>
    <row r="361" s="610" customFormat="true"/>
    <row r="362" s="610" customFormat="true"/>
    <row r="363" s="610" customFormat="true"/>
    <row r="364" s="610" customFormat="true"/>
    <row r="365" s="610" customFormat="true"/>
    <row r="366" s="610" customFormat="true"/>
    <row r="367" s="610" customFormat="true"/>
    <row r="368" s="610" customFormat="true"/>
    <row r="369" s="610" customFormat="true"/>
    <row r="370" s="610" customFormat="true"/>
    <row r="371" s="610" customFormat="true"/>
    <row r="372" s="610" customFormat="true"/>
    <row r="373" s="610" customFormat="true"/>
    <row r="374" s="610" customFormat="true"/>
    <row r="375" s="610" customFormat="true"/>
    <row r="376" s="610" customFormat="true"/>
    <row r="377" s="610" customFormat="true"/>
    <row r="378" s="610" customFormat="true"/>
    <row r="379" s="610" customFormat="true"/>
    <row r="380" s="610" customFormat="true"/>
    <row r="381" s="610" customFormat="true"/>
    <row r="382" s="610" customFormat="true"/>
    <row r="383" s="610" customFormat="true"/>
    <row r="384" s="610" customFormat="true"/>
    <row r="385" s="610" customFormat="true"/>
    <row r="386" s="610" customFormat="true"/>
    <row r="387" s="610" customFormat="true"/>
    <row r="388" s="610" customFormat="true"/>
    <row r="389" s="610" customFormat="true"/>
    <row r="390" s="610" customFormat="true"/>
    <row r="391" s="610" customFormat="true"/>
    <row r="392" s="610" customFormat="true"/>
    <row r="393" s="610" customFormat="true"/>
    <row r="394" s="610" customFormat="true"/>
    <row r="395" s="610" customFormat="true"/>
    <row r="396" s="610" customFormat="true"/>
    <row r="397" s="610" customFormat="true"/>
    <row r="398" s="610" customFormat="true"/>
    <row r="399" s="610" customFormat="true"/>
    <row r="400" s="610" customFormat="true"/>
    <row r="401" s="610" customFormat="true"/>
    <row r="402" s="610" customFormat="true"/>
    <row r="403" s="610" customFormat="true"/>
    <row r="404" s="610" customFormat="true"/>
    <row r="405" s="610" customFormat="true"/>
    <row r="406" s="610" customFormat="true"/>
    <row r="407" s="610" customFormat="true"/>
    <row r="408" s="610" customFormat="true"/>
    <row r="409" s="610" customFormat="true"/>
    <row r="410" s="610" customFormat="true"/>
    <row r="411" s="610" customFormat="true"/>
    <row r="412" s="610" customFormat="true"/>
    <row r="413" s="610" customFormat="true"/>
    <row r="414" s="610" customFormat="true"/>
    <row r="415" s="610" customFormat="true"/>
    <row r="416" s="610" customFormat="true"/>
    <row r="417" s="610" customFormat="true"/>
    <row r="418" s="610" customFormat="true"/>
    <row r="419" s="610" customFormat="true"/>
    <row r="420" s="610" customFormat="true"/>
    <row r="421" s="610" customFormat="true"/>
    <row r="422" s="610" customFormat="true"/>
    <row r="423" s="610" customFormat="true"/>
    <row r="424" s="610" customFormat="true"/>
    <row r="425" s="610" customFormat="true"/>
    <row r="426" s="610" customFormat="true"/>
    <row r="427" s="610" customFormat="true"/>
    <row r="428" s="610" customFormat="true"/>
    <row r="429" s="610" customFormat="true"/>
    <row r="430" s="610" customFormat="true"/>
    <row r="431" s="610" customFormat="true"/>
    <row r="432" s="610" customFormat="true"/>
    <row r="433" s="610" customFormat="true"/>
    <row r="434" s="610" customFormat="true"/>
    <row r="435" s="610" customFormat="true"/>
    <row r="436" s="610" customFormat="true"/>
    <row r="437" s="610" customFormat="true"/>
    <row r="438" s="610" customFormat="true"/>
    <row r="439" s="610" customFormat="true"/>
    <row r="440" s="610" customFormat="true"/>
    <row r="441" s="610" customFormat="true"/>
    <row r="442" s="610" customFormat="true"/>
    <row r="443" s="610" customFormat="true"/>
    <row r="444" s="610" customFormat="true"/>
    <row r="445" s="610" customFormat="true"/>
    <row r="446" s="610" customFormat="true"/>
    <row r="447" s="610" customFormat="true"/>
    <row r="448" s="610" customFormat="true"/>
    <row r="449" s="610" customFormat="true"/>
    <row r="450" s="610" customFormat="true"/>
    <row r="451" s="610" customFormat="true"/>
    <row r="452" s="610" customFormat="true"/>
    <row r="453" s="610" customFormat="true"/>
    <row r="454" s="610" customFormat="true"/>
    <row r="455" s="610" customFormat="true"/>
    <row r="456" s="610" customFormat="true"/>
    <row r="457" s="610" customFormat="true"/>
    <row r="458" s="610" customFormat="true"/>
    <row r="459" s="610" customFormat="true"/>
    <row r="460" s="610" customFormat="true"/>
    <row r="461" s="610" customFormat="true"/>
    <row r="462" s="610" customFormat="true"/>
    <row r="463" s="610" customFormat="true"/>
    <row r="464" s="610" customFormat="true"/>
    <row r="465" s="610" customFormat="true"/>
    <row r="466" s="610" customFormat="true"/>
    <row r="467" s="610" customFormat="true"/>
    <row r="468" s="610" customFormat="true"/>
    <row r="469" s="610" customFormat="true"/>
    <row r="470" s="610" customFormat="true"/>
    <row r="471" s="610" customFormat="true"/>
    <row r="472" s="610" customFormat="true"/>
    <row r="473" s="610" customFormat="true"/>
    <row r="474" s="610" customFormat="true"/>
    <row r="475" s="610" customFormat="true"/>
    <row r="476" s="610" customFormat="true"/>
    <row r="477" s="610" customFormat="true"/>
    <row r="478" s="610" customFormat="true"/>
    <row r="479" s="610" customFormat="true"/>
    <row r="480" s="610" customFormat="true"/>
    <row r="481" s="610" customFormat="true"/>
    <row r="482" s="610" customFormat="true"/>
    <row r="483" s="610" customFormat="true"/>
    <row r="484" s="610" customFormat="true"/>
    <row r="485" s="610" customFormat="true"/>
    <row r="486" s="610" customFormat="true"/>
    <row r="487" s="610" customFormat="true"/>
    <row r="488" s="610" customFormat="true"/>
    <row r="489" s="610" customFormat="true"/>
    <row r="490" s="610" customFormat="true"/>
    <row r="491" s="610" customFormat="true"/>
    <row r="492" s="610" customFormat="true"/>
    <row r="493" s="610" customFormat="true"/>
    <row r="494" s="610" customFormat="true"/>
    <row r="495" s="610" customFormat="true"/>
    <row r="496" s="610" customFormat="true"/>
    <row r="497" s="610" customFormat="true"/>
    <row r="498" s="610" customFormat="true"/>
    <row r="499" s="610" customFormat="true"/>
    <row r="500" s="610" customFormat="true"/>
    <row r="501" s="610" customFormat="true"/>
    <row r="502" s="610" customFormat="true"/>
    <row r="503" s="610" customFormat="true"/>
    <row r="504" s="610" customFormat="true"/>
    <row r="505" s="610" customFormat="true"/>
    <row r="506" s="610" customFormat="true"/>
    <row r="507" s="610" customFormat="true"/>
    <row r="508" s="610" customFormat="true"/>
    <row r="509" s="610" customFormat="true"/>
    <row r="510" s="610" customFormat="true"/>
    <row r="511" s="610" customFormat="true"/>
    <row r="512" s="610" customFormat="true"/>
    <row r="513" s="610" customFormat="true"/>
    <row r="514" s="610" customFormat="true"/>
    <row r="515" s="610" customFormat="true"/>
    <row r="516" s="610" customFormat="true"/>
    <row r="517" s="610" customFormat="true"/>
    <row r="518" s="610" customFormat="true"/>
    <row r="519" s="610" customFormat="true"/>
    <row r="520" s="610" customFormat="true"/>
    <row r="521" s="610" customFormat="true"/>
    <row r="522" s="610" customFormat="true"/>
    <row r="523" s="610" customFormat="true"/>
    <row r="524" s="610" customFormat="true"/>
    <row r="525" s="610" customFormat="true"/>
    <row r="526" s="610" customFormat="true"/>
    <row r="527" s="610" customFormat="true"/>
    <row r="528" s="610" customFormat="true"/>
    <row r="529" s="610" customFormat="true"/>
    <row r="530" s="610" customFormat="true"/>
    <row r="531" s="610" customFormat="true"/>
    <row r="532" s="610" customFormat="true"/>
    <row r="533" s="610" customFormat="true"/>
    <row r="534" s="610" customFormat="true"/>
    <row r="535" s="610" customFormat="true"/>
    <row r="536" s="610" customFormat="true"/>
    <row r="537" s="610" customFormat="true"/>
    <row r="538" s="610" customFormat="true"/>
    <row r="539" s="610" customFormat="true"/>
    <row r="540" s="610" customFormat="true"/>
    <row r="541" s="610" customFormat="true"/>
    <row r="542" s="610" customFormat="true"/>
    <row r="543" s="610" customFormat="true"/>
    <row r="544" s="610" customFormat="true"/>
    <row r="545" s="610" customFormat="true"/>
    <row r="546" s="610" customFormat="true"/>
    <row r="547" s="610" customFormat="true"/>
    <row r="548" s="610" customFormat="true"/>
    <row r="549" s="610" customFormat="true"/>
    <row r="550" s="610" customFormat="true"/>
    <row r="551" s="610" customFormat="true"/>
    <row r="552" s="610" customFormat="true"/>
    <row r="553" s="610" customFormat="true"/>
    <row r="554" s="610" customFormat="true"/>
    <row r="555" s="610" customFormat="true"/>
    <row r="556" s="610" customFormat="true"/>
    <row r="557" s="610" customFormat="true"/>
    <row r="558" s="610" customFormat="true"/>
    <row r="559" s="610" customFormat="true"/>
    <row r="560" s="610" customFormat="true"/>
    <row r="561" s="610" customFormat="true"/>
    <row r="562" s="610" customFormat="true"/>
    <row r="563" s="610" customFormat="true"/>
    <row r="564" s="610" customFormat="true"/>
    <row r="565" s="610" customFormat="true"/>
    <row r="566" s="610" customFormat="true"/>
    <row r="567" s="610" customFormat="true"/>
    <row r="568" s="610" customFormat="true"/>
    <row r="569" s="610" customFormat="true"/>
    <row r="570" s="610" customFormat="true"/>
    <row r="571" s="610" customFormat="true"/>
    <row r="572" s="610" customFormat="true"/>
    <row r="573" s="610" customFormat="true"/>
    <row r="574" s="610" customFormat="true"/>
    <row r="575" s="610" customFormat="true"/>
    <row r="576" s="610" customFormat="true"/>
    <row r="577" s="610" customFormat="true"/>
    <row r="578" s="610" customFormat="true"/>
    <row r="579" s="610" customFormat="true"/>
    <row r="580" s="610" customFormat="true"/>
    <row r="581" s="610" customFormat="true"/>
    <row r="582" s="610" customFormat="true"/>
    <row r="583" s="610" customFormat="true"/>
    <row r="584" s="610" customFormat="true"/>
    <row r="585" s="610" customFormat="true"/>
    <row r="586" s="610" customFormat="true"/>
    <row r="587" s="610" customFormat="true"/>
    <row r="588" s="610" customFormat="true"/>
    <row r="589" s="610" customFormat="true"/>
    <row r="590" s="610" customFormat="true"/>
    <row r="591" s="610" customFormat="true"/>
    <row r="592" s="610" customFormat="true"/>
    <row r="593" s="610" customFormat="true"/>
    <row r="594" s="610" customFormat="true"/>
    <row r="595" s="610" customFormat="true"/>
    <row r="596" s="610" customFormat="true"/>
    <row r="597" s="610" customFormat="true"/>
    <row r="598" s="610" customFormat="true"/>
    <row r="599" s="610" customFormat="true"/>
    <row r="600" s="610" customFormat="true"/>
    <row r="601" s="610" customFormat="true"/>
    <row r="602" s="610" customFormat="true"/>
    <row r="603" s="610" customFormat="true"/>
    <row r="604" s="610" customFormat="true"/>
    <row r="605" s="610" customFormat="true"/>
    <row r="606" s="610" customFormat="true"/>
    <row r="607" s="610" customFormat="true"/>
    <row r="608" s="610" customFormat="true"/>
    <row r="609" s="610" customFormat="true"/>
    <row r="610" s="610" customFormat="true"/>
    <row r="611" s="610" customFormat="true"/>
    <row r="612" s="610" customFormat="true"/>
    <row r="613" s="610" customFormat="true"/>
    <row r="614" s="610" customFormat="true"/>
    <row r="615" s="610" customFormat="true"/>
    <row r="616" s="610" customFormat="true"/>
    <row r="617" s="610" customFormat="true"/>
    <row r="618" s="610" customFormat="true"/>
    <row r="619" s="610" customFormat="true"/>
    <row r="620" s="610" customFormat="true"/>
    <row r="621" s="610" customFormat="true"/>
    <row r="622" s="610" customFormat="true"/>
    <row r="623" s="610" customFormat="true"/>
    <row r="624" s="610" customFormat="true"/>
    <row r="625" s="610" customFormat="true"/>
    <row r="626" s="610" customFormat="true"/>
    <row r="627" s="610" customFormat="true"/>
    <row r="628" s="610" customFormat="true"/>
    <row r="629" s="610" customFormat="true"/>
    <row r="630" s="610" customFormat="true"/>
    <row r="631" s="610" customFormat="true"/>
    <row r="632" s="610" customFormat="true"/>
    <row r="633" s="610" customFormat="true"/>
    <row r="634" s="610" customFormat="true"/>
    <row r="635" s="610" customFormat="true"/>
    <row r="636" s="610" customFormat="true"/>
    <row r="637" s="610" customFormat="true"/>
    <row r="638" s="610" customFormat="true"/>
    <row r="639" s="610" customFormat="true"/>
    <row r="640" s="610" customFormat="true"/>
    <row r="641" s="610" customFormat="true"/>
    <row r="642" s="610" customFormat="true"/>
    <row r="643" s="610" customFormat="true"/>
    <row r="644" s="610" customFormat="true"/>
    <row r="645" s="610" customFormat="true"/>
    <row r="646" s="610" customFormat="true"/>
    <row r="647" s="610" customFormat="true"/>
    <row r="648" s="610" customFormat="true"/>
    <row r="649" s="610" customFormat="true"/>
    <row r="650" s="610" customFormat="true"/>
    <row r="651" s="610" customFormat="true"/>
    <row r="652" s="610" customFormat="true"/>
    <row r="653" s="610" customFormat="true"/>
    <row r="654" s="610" customFormat="true"/>
    <row r="655" s="610" customFormat="true"/>
    <row r="656" s="610" customFormat="true"/>
    <row r="657" s="610" customFormat="true"/>
    <row r="658" s="610" customFormat="true"/>
    <row r="659" s="610" customFormat="true"/>
    <row r="660" s="610" customFormat="true"/>
    <row r="661" s="610" customFormat="true"/>
    <row r="662" s="610" customFormat="true"/>
    <row r="663" s="610" customFormat="true"/>
    <row r="664" s="610" customFormat="true"/>
    <row r="665" s="610" customFormat="true"/>
    <row r="666" s="610" customFormat="true"/>
    <row r="667" s="610" customFormat="true"/>
    <row r="668" s="610" customFormat="true"/>
    <row r="669" s="610" customFormat="true"/>
    <row r="670" s="610" customFormat="true"/>
    <row r="671" s="610" customFormat="true"/>
    <row r="672" s="610" customFormat="true"/>
    <row r="673" s="610" customFormat="true"/>
    <row r="674" s="610" customFormat="true"/>
    <row r="675" s="610" customFormat="true"/>
    <row r="676" s="610" customFormat="true"/>
    <row r="677" s="610" customFormat="true"/>
    <row r="678" s="610" customFormat="true"/>
    <row r="679" s="610" customFormat="true"/>
    <row r="680" s="610" customFormat="true"/>
    <row r="681" s="610" customFormat="true"/>
    <row r="682" s="610" customFormat="true"/>
    <row r="683" s="610" customFormat="true"/>
    <row r="684" s="610" customFormat="true"/>
    <row r="685" s="610" customFormat="true"/>
    <row r="686" s="610" customFormat="true"/>
    <row r="687" s="610" customFormat="true"/>
    <row r="688" s="610" customFormat="true"/>
    <row r="689" s="610" customFormat="true"/>
    <row r="690" s="610" customFormat="true"/>
    <row r="691" s="610" customFormat="true"/>
    <row r="692" s="610" customFormat="true"/>
    <row r="693" s="610" customFormat="true"/>
    <row r="694" s="610" customFormat="true"/>
    <row r="695" s="610" customFormat="true"/>
    <row r="696" s="610" customFormat="true"/>
    <row r="697" s="610" customFormat="true"/>
    <row r="698" s="610" customFormat="true"/>
    <row r="699" s="610" customFormat="true"/>
    <row r="700" s="610" customFormat="true"/>
    <row r="701" s="610" customFormat="true"/>
    <row r="702" s="610" customFormat="true"/>
    <row r="703" s="610" customFormat="true"/>
    <row r="704" s="610" customFormat="true"/>
    <row r="705" s="610" customFormat="true"/>
    <row r="706" s="610" customFormat="true"/>
    <row r="707" s="610" customFormat="true"/>
    <row r="708" s="610" customFormat="true"/>
    <row r="709" s="610" customFormat="true"/>
    <row r="710" s="610" customFormat="true"/>
    <row r="711" s="610" customFormat="true"/>
    <row r="712" s="610" customFormat="true"/>
    <row r="713" s="610" customFormat="true"/>
    <row r="714" s="610" customFormat="true"/>
    <row r="715" s="610" customFormat="true"/>
    <row r="716" s="610" customFormat="true"/>
    <row r="717" s="610" customFormat="true"/>
    <row r="718" s="610" customFormat="true"/>
    <row r="719" s="610" customFormat="true"/>
    <row r="720" s="610" customFormat="true"/>
    <row r="721" s="610" customFormat="true"/>
    <row r="722" s="610" customFormat="true"/>
    <row r="723" s="610" customFormat="true"/>
    <row r="724" s="610" customFormat="true"/>
    <row r="725" s="610" customFormat="true"/>
    <row r="726" s="610" customFormat="true"/>
    <row r="727" s="610" customFormat="true"/>
    <row r="728" s="610" customFormat="true"/>
    <row r="729" s="610" customFormat="true"/>
    <row r="730" s="610" customFormat="true"/>
    <row r="731" s="610" customFormat="true"/>
    <row r="732" s="610" customFormat="true"/>
    <row r="733" s="610" customFormat="true"/>
    <row r="734" s="610" customFormat="true"/>
    <row r="735" s="610" customFormat="true"/>
    <row r="736" s="610" customFormat="true"/>
    <row r="737" s="610" customFormat="true"/>
    <row r="738" s="610" customFormat="true"/>
    <row r="739" s="610" customFormat="true"/>
    <row r="740" s="610" customFormat="true"/>
    <row r="741" s="610" customFormat="true"/>
    <row r="742" s="610" customFormat="true"/>
    <row r="743" s="610" customFormat="true"/>
    <row r="744" s="610" customFormat="true"/>
    <row r="745" s="610" customFormat="true"/>
    <row r="746" s="610" customFormat="true"/>
    <row r="747" s="610" customFormat="true"/>
    <row r="748" s="610" customFormat="true"/>
    <row r="749" s="610" customFormat="true"/>
    <row r="750" s="610" customFormat="true"/>
    <row r="751" s="610" customFormat="true"/>
    <row r="752" s="610" customFormat="true"/>
    <row r="753" s="610" customFormat="true"/>
    <row r="754" s="610" customFormat="true"/>
    <row r="755" s="610" customFormat="true"/>
    <row r="756" s="610" customFormat="true"/>
    <row r="757" s="610" customFormat="true"/>
    <row r="758" s="610" customFormat="true"/>
    <row r="759" s="610" customFormat="true"/>
    <row r="760" s="610" customFormat="true"/>
    <row r="761" s="610" customFormat="true"/>
    <row r="762" s="610" customFormat="true"/>
    <row r="763" s="610" customFormat="true"/>
    <row r="764" s="610" customFormat="true"/>
    <row r="765" s="610" customFormat="true"/>
    <row r="766" s="610" customFormat="true"/>
    <row r="767" s="610" customFormat="true"/>
    <row r="768" s="610" customFormat="true"/>
    <row r="769" s="610" customFormat="true"/>
    <row r="770" s="610" customFormat="true"/>
    <row r="771" s="610" customFormat="true"/>
    <row r="772" s="610" customFormat="true"/>
    <row r="773" s="610" customFormat="true"/>
    <row r="774" s="610" customFormat="true"/>
    <row r="775" s="610" customFormat="true"/>
    <row r="776" s="610" customFormat="true"/>
    <row r="777" s="610" customFormat="true"/>
    <row r="778" s="610" customFormat="true"/>
    <row r="779" s="610" customFormat="true"/>
    <row r="780" s="610" customFormat="true"/>
    <row r="781" s="610" customFormat="true"/>
    <row r="782" s="610" customFormat="true"/>
    <row r="783" s="610" customFormat="true"/>
    <row r="784" s="610" customFormat="true"/>
    <row r="785" s="610" customFormat="true"/>
    <row r="786" s="610" customFormat="true"/>
    <row r="787" s="610" customFormat="true"/>
    <row r="788" s="610" customFormat="true"/>
    <row r="789" s="610" customFormat="true"/>
    <row r="790" s="610" customFormat="true"/>
    <row r="791" s="610" customFormat="true"/>
    <row r="792" s="610" customFormat="true"/>
    <row r="793" s="610" customFormat="true"/>
    <row r="794" s="610" customFormat="true"/>
    <row r="795" s="610" customFormat="true"/>
    <row r="796" s="610" customFormat="true"/>
    <row r="797" s="610" customFormat="true"/>
    <row r="798" s="610" customFormat="true"/>
    <row r="799" s="610" customFormat="true"/>
    <row r="800" s="610" customFormat="true"/>
    <row r="801" s="610" customFormat="true"/>
    <row r="802" s="610" customFormat="true"/>
    <row r="803" s="610" customFormat="true"/>
    <row r="804" s="610" customFormat="true"/>
    <row r="805" s="610" customFormat="true"/>
    <row r="806" s="610" customFormat="true"/>
    <row r="807" s="610" customFormat="true"/>
    <row r="808" s="610" customFormat="true"/>
    <row r="809" s="610" customFormat="true"/>
    <row r="810" s="610" customFormat="true"/>
    <row r="811" s="610" customFormat="true"/>
    <row r="812" s="610" customFormat="true"/>
    <row r="813" s="610" customFormat="true"/>
    <row r="814" s="610" customFormat="true"/>
    <row r="815" s="610" customFormat="true"/>
    <row r="816" s="610" customFormat="true"/>
    <row r="817" s="610" customFormat="true"/>
    <row r="818" s="610" customFormat="true"/>
    <row r="819" s="610" customFormat="true"/>
    <row r="820" s="610" customFormat="true"/>
    <row r="821" s="610" customFormat="true"/>
    <row r="822" s="610" customFormat="true"/>
    <row r="823" s="610" customFormat="true"/>
    <row r="824" s="610" customFormat="true"/>
    <row r="825" s="610" customFormat="true"/>
    <row r="826" s="610" customFormat="true"/>
    <row r="827" s="610" customFormat="true"/>
    <row r="828" s="610" customFormat="true"/>
    <row r="829" s="610" customFormat="true"/>
    <row r="830" s="610" customFormat="true"/>
    <row r="831" s="610" customFormat="true"/>
    <row r="832" s="610" customFormat="true"/>
    <row r="833" s="610" customFormat="true"/>
    <row r="834" s="610" customFormat="true"/>
    <row r="835" s="610" customFormat="true"/>
    <row r="836" s="610" customFormat="true"/>
    <row r="837" s="610" customFormat="true"/>
    <row r="838" s="610" customFormat="true"/>
    <row r="839" s="610" customFormat="true"/>
    <row r="840" s="610" customFormat="true"/>
    <row r="841" s="610" customFormat="true"/>
    <row r="842" s="610" customFormat="true"/>
    <row r="843" s="610" customFormat="true"/>
    <row r="844" s="610" customFormat="true"/>
    <row r="845" s="610" customFormat="true"/>
    <row r="846" s="610" customFormat="true"/>
    <row r="847" s="610" customFormat="true"/>
    <row r="848" s="610" customFormat="true"/>
    <row r="849" s="610" customFormat="true"/>
    <row r="850" s="610" customFormat="true"/>
    <row r="851" s="610" customFormat="true"/>
    <row r="852" s="610" customFormat="true"/>
    <row r="853" s="610" customFormat="true"/>
    <row r="854" s="610" customFormat="true"/>
    <row r="855" s="610" customFormat="true"/>
    <row r="856" s="610" customFormat="true"/>
    <row r="857" s="610" customFormat="true"/>
    <row r="858" s="610" customFormat="true"/>
    <row r="859" s="610" customFormat="true"/>
    <row r="860" s="610" customFormat="true"/>
    <row r="861" s="610" customFormat="true"/>
    <row r="862" s="610" customFormat="true"/>
    <row r="863" s="610" customFormat="true"/>
    <row r="864" s="610" customFormat="true"/>
    <row r="865" s="610" customFormat="true"/>
    <row r="866" s="610" customFormat="true"/>
    <row r="867" s="610" customFormat="true"/>
    <row r="868" s="610" customFormat="true"/>
    <row r="869" s="610" customFormat="true"/>
    <row r="870" s="610" customFormat="true"/>
    <row r="871" s="610" customFormat="true"/>
    <row r="872" s="610" customFormat="true"/>
    <row r="873" s="610" customFormat="true"/>
    <row r="874" s="610" customFormat="true"/>
    <row r="875" s="610" customFormat="true"/>
    <row r="876" s="610" customFormat="true"/>
    <row r="877" s="610" customFormat="true"/>
    <row r="878" s="610" customFormat="true"/>
    <row r="879" s="610" customFormat="true"/>
    <row r="880" s="610" customFormat="true"/>
    <row r="881" s="610" customFormat="true"/>
    <row r="882" s="610" customFormat="true"/>
    <row r="883" s="610" customFormat="true"/>
    <row r="884" s="610" customFormat="true"/>
    <row r="885" s="610" customFormat="true"/>
    <row r="886" s="610" customFormat="true"/>
    <row r="887" s="610" customFormat="true"/>
    <row r="888" s="610" customFormat="true"/>
    <row r="889" s="610" customFormat="true"/>
    <row r="890" s="610" customFormat="true"/>
    <row r="891" s="610" customFormat="true"/>
    <row r="892" s="610" customFormat="true"/>
    <row r="893" s="610" customFormat="true"/>
    <row r="894" s="610" customFormat="true"/>
    <row r="895" s="610" customFormat="true"/>
    <row r="896" s="610" customFormat="true"/>
    <row r="897" s="610" customFormat="true"/>
    <row r="898" s="610" customFormat="true"/>
    <row r="899" s="610" customFormat="true"/>
    <row r="900" s="610" customFormat="true"/>
    <row r="901" s="610" customFormat="true"/>
    <row r="902" s="610" customFormat="true"/>
    <row r="903" s="610" customFormat="true"/>
    <row r="904" s="610" customFormat="true"/>
    <row r="905" s="610" customFormat="true"/>
    <row r="906" s="610" customFormat="true"/>
    <row r="907" s="610" customFormat="true"/>
    <row r="908" s="610" customFormat="true"/>
    <row r="909" s="610" customFormat="true"/>
    <row r="910" s="610" customFormat="true"/>
    <row r="911" s="610" customFormat="true"/>
    <row r="912" s="610" customFormat="true"/>
    <row r="913" s="610" customFormat="true"/>
    <row r="914" s="610" customFormat="true"/>
    <row r="915" s="610" customFormat="true"/>
    <row r="916" s="610" customFormat="true"/>
    <row r="917" s="610" customFormat="true"/>
    <row r="918" s="610" customFormat="true"/>
    <row r="919" s="610" customFormat="true"/>
    <row r="920" s="610" customFormat="true"/>
    <row r="921" s="610" customFormat="true"/>
    <row r="922" s="610" customFormat="true"/>
    <row r="923" s="610" customFormat="true"/>
    <row r="924" s="610" customFormat="true"/>
    <row r="925" s="610" customFormat="true"/>
    <row r="926" s="610" customFormat="true"/>
    <row r="927" s="610" customFormat="true"/>
    <row r="928" s="610" customFormat="true"/>
    <row r="929" s="610" customFormat="true"/>
    <row r="930" s="610" customFormat="true"/>
    <row r="931" s="610" customFormat="true"/>
    <row r="932" s="610" customFormat="true"/>
    <row r="933" s="610" customFormat="true"/>
    <row r="934" s="610" customFormat="true"/>
    <row r="935" s="610" customFormat="true"/>
    <row r="936" s="610" customFormat="true"/>
    <row r="937" s="610" customFormat="true"/>
    <row r="938" s="610" customFormat="true"/>
    <row r="939" s="610" customFormat="true"/>
    <row r="940" s="610" customFormat="true"/>
    <row r="941" s="610" customFormat="true"/>
    <row r="942" s="610" customFormat="true"/>
    <row r="943" s="610" customFormat="true"/>
    <row r="944" s="610" customFormat="true"/>
    <row r="945" s="610" customFormat="true"/>
    <row r="946" s="610" customFormat="true"/>
    <row r="947" s="610" customFormat="true"/>
    <row r="948" s="610" customFormat="true"/>
    <row r="949" s="610" customFormat="true"/>
    <row r="950" s="610" customFormat="true"/>
    <row r="951" s="610" customFormat="true"/>
    <row r="952" s="610" customFormat="true"/>
    <row r="953" s="610" customFormat="true"/>
    <row r="954" s="610" customFormat="true"/>
    <row r="955" s="610" customFormat="true"/>
    <row r="956" s="610" customFormat="true"/>
    <row r="957" s="610" customFormat="true"/>
    <row r="958" s="610" customFormat="true"/>
    <row r="959" s="610" customFormat="true"/>
    <row r="960" s="610" customFormat="true"/>
    <row r="961" s="610" customFormat="true"/>
    <row r="962" s="610" customFormat="true"/>
    <row r="963" s="610" customFormat="true"/>
    <row r="964" s="610" customFormat="true"/>
    <row r="965" s="610" customFormat="true"/>
    <row r="966" s="610" customFormat="true"/>
    <row r="967" s="610" customFormat="true"/>
    <row r="968" s="610" customFormat="true"/>
    <row r="969" s="610" customFormat="true"/>
    <row r="970" s="610" customFormat="true"/>
    <row r="971" s="610" customFormat="true"/>
    <row r="972" s="610" customFormat="true"/>
    <row r="973" s="610" customFormat="true"/>
    <row r="974" s="610" customFormat="true"/>
    <row r="975" s="610" customFormat="true"/>
    <row r="976" s="610" customFormat="true"/>
    <row r="977" s="610" customFormat="true"/>
    <row r="978" s="610" customFormat="true"/>
    <row r="979" s="610" customFormat="true"/>
    <row r="980" s="610" customFormat="true"/>
    <row r="981" s="610" customFormat="true"/>
    <row r="982" s="610" customFormat="true"/>
    <row r="983" s="610" customFormat="true"/>
    <row r="984" s="610" customFormat="true"/>
    <row r="985" s="610" customFormat="true"/>
    <row r="986" s="610" customFormat="true"/>
    <row r="987" s="610" customFormat="true"/>
    <row r="988" s="610" customFormat="true"/>
    <row r="989" s="610" customFormat="true"/>
    <row r="990" s="610" customFormat="true"/>
    <row r="991" s="610" customFormat="true"/>
    <row r="992" s="610" customFormat="true"/>
    <row r="993" s="610" customFormat="true"/>
    <row r="994" s="610" customFormat="true"/>
    <row r="995" s="610" customFormat="true"/>
    <row r="996" s="610" customFormat="true"/>
    <row r="997" s="610" customFormat="true"/>
    <row r="998" s="610" customFormat="true"/>
    <row r="999" s="610" customFormat="true"/>
    <row r="1000" s="610" customFormat="true"/>
    <row r="1001" s="610" customFormat="true"/>
    <row r="1002" s="610" customFormat="true"/>
    <row r="1003" s="610" customFormat="true"/>
    <row r="1004" s="610" customFormat="true"/>
    <row r="1005" s="610" customFormat="true"/>
    <row r="1006" s="610" customFormat="true"/>
    <row r="1007" s="610" customFormat="true"/>
    <row r="1008" s="610" customFormat="true"/>
    <row r="1009" s="610" customFormat="true"/>
    <row r="1010" s="610" customFormat="true"/>
    <row r="1011" s="610" customFormat="true"/>
    <row r="1012" s="610" customFormat="true"/>
    <row r="1013" s="610" customFormat="true"/>
    <row r="1014" s="610" customFormat="true"/>
    <row r="1015" s="610" customFormat="true"/>
    <row r="1016" s="610" customFormat="true"/>
    <row r="1017" s="610" customFormat="true"/>
    <row r="1018" s="610" customFormat="true"/>
    <row r="1019" s="610" customFormat="true"/>
    <row r="1020" s="610" customFormat="true"/>
    <row r="1021" s="610" customFormat="true"/>
    <row r="1022" s="610" customFormat="true"/>
    <row r="1023" s="610" customFormat="true"/>
    <row r="1024" s="610" customFormat="true"/>
    <row r="1025" s="610" customFormat="true"/>
    <row r="1026" s="610" customFormat="true"/>
    <row r="1027" s="610" customFormat="true"/>
    <row r="1028" s="610" customFormat="true"/>
    <row r="1029" s="610" customFormat="true"/>
    <row r="1030" s="610" customFormat="true"/>
    <row r="1031" s="610" customFormat="true"/>
    <row r="1032" s="610" customFormat="true"/>
    <row r="1033" s="610" customFormat="true"/>
    <row r="1034" s="610" customFormat="true"/>
    <row r="1035" s="610" customFormat="true"/>
    <row r="1036" s="610" customFormat="true"/>
    <row r="1037" s="610" customFormat="true"/>
    <row r="1038" s="610" customFormat="true"/>
    <row r="1039" s="610" customFormat="true"/>
    <row r="1040" s="610" customFormat="true"/>
    <row r="1041" s="610" customFormat="true"/>
    <row r="1042" s="610" customFormat="true"/>
    <row r="1043" s="610" customFormat="true"/>
    <row r="1044" s="610" customFormat="true"/>
    <row r="1045" s="610" customFormat="true"/>
    <row r="1046" s="610" customFormat="true"/>
    <row r="1047" s="610" customFormat="true"/>
    <row r="1048" s="610" customFormat="true"/>
    <row r="1049" s="610" customFormat="true"/>
    <row r="1050" s="610" customFormat="true"/>
    <row r="1051" s="610" customFormat="true"/>
    <row r="1052" s="610" customFormat="true"/>
    <row r="1053" s="610" customFormat="true"/>
    <row r="1054" s="610" customFormat="true"/>
    <row r="1055" s="610" customFormat="true"/>
    <row r="1056" s="610" customFormat="true"/>
    <row r="1057" s="610" customFormat="true"/>
    <row r="1058" s="610" customFormat="true"/>
    <row r="1059" s="610" customFormat="true"/>
    <row r="1060" s="610" customFormat="true"/>
    <row r="1061" s="610" customFormat="true"/>
    <row r="1062" s="610" customFormat="true"/>
    <row r="1063" s="610" customFormat="true"/>
    <row r="1064" s="610" customFormat="true"/>
    <row r="1065" s="610" customFormat="true"/>
    <row r="1066" s="610" customFormat="true"/>
    <row r="1067" s="610" customFormat="true"/>
    <row r="1068" s="610" customFormat="true"/>
    <row r="1069" s="610" customFormat="true"/>
    <row r="1070" s="610" customFormat="true"/>
    <row r="1071" s="610" customFormat="true"/>
    <row r="1072" s="610" customFormat="true"/>
    <row r="1073" s="610" customFormat="true"/>
    <row r="1074" s="610" customFormat="true"/>
    <row r="1075" s="610" customFormat="true"/>
    <row r="1076" s="610" customFormat="true"/>
    <row r="1077" s="610" customFormat="true"/>
    <row r="1078" s="610" customFormat="true"/>
    <row r="1079" s="610" customFormat="true"/>
    <row r="1080" s="610" customFormat="true"/>
    <row r="1081" s="610" customFormat="true"/>
    <row r="1082" s="610" customFormat="true"/>
    <row r="1083" s="610" customFormat="true"/>
    <row r="1084" s="610" customFormat="true"/>
    <row r="1085" s="610" customFormat="true"/>
    <row r="1086" s="610" customFormat="true"/>
    <row r="1087" s="610" customFormat="true"/>
    <row r="1088" s="610" customFormat="true"/>
    <row r="1089" s="610" customFormat="true"/>
    <row r="1090" s="610" customFormat="true"/>
    <row r="1091" s="610" customFormat="true"/>
    <row r="1092" s="610" customFormat="true"/>
    <row r="1093" s="610" customFormat="true"/>
    <row r="1094" s="610" customFormat="true"/>
    <row r="1095" s="610" customFormat="true"/>
    <row r="1096" s="610" customFormat="true"/>
    <row r="1097" s="610" customFormat="true"/>
    <row r="1098" s="610" customFormat="true"/>
    <row r="1099" s="610" customFormat="true"/>
    <row r="1100" s="610" customFormat="true"/>
    <row r="1101" s="610" customFormat="true"/>
    <row r="1102" s="610" customFormat="true"/>
    <row r="1103" s="610" customFormat="true"/>
    <row r="1104" s="610" customFormat="true"/>
    <row r="1105" s="610" customFormat="true"/>
    <row r="1106" s="610" customFormat="true"/>
    <row r="1107" s="610" customFormat="true"/>
    <row r="1108" s="610" customFormat="true"/>
    <row r="1109" s="610" customFormat="true"/>
    <row r="1110" s="610" customFormat="true"/>
    <row r="1111" s="610" customFormat="true"/>
    <row r="1112" s="610" customFormat="true"/>
    <row r="1113" s="610" customFormat="true"/>
    <row r="1114" s="610" customFormat="true"/>
    <row r="1115" s="610" customFormat="true"/>
    <row r="1116" s="610" customFormat="true"/>
    <row r="1117" s="610" customFormat="true"/>
    <row r="1118" s="610" customFormat="true"/>
    <row r="1119" s="610" customFormat="true"/>
    <row r="1120" s="610" customFormat="true"/>
    <row r="1121" s="610" customFormat="true"/>
    <row r="1122" s="610" customFormat="true"/>
    <row r="1123" s="610" customFormat="true"/>
    <row r="1124" s="610" customFormat="true"/>
    <row r="1125" s="610" customFormat="true"/>
    <row r="1126" s="610" customFormat="true"/>
    <row r="1127" s="610" customFormat="true"/>
    <row r="1128" s="610" customFormat="true"/>
    <row r="1129" s="610" customFormat="true"/>
    <row r="1130" s="610" customFormat="true"/>
    <row r="1131" s="610" customFormat="true"/>
    <row r="1132" s="610" customFormat="true"/>
    <row r="1133" s="610" customFormat="true"/>
    <row r="1134" s="610" customFormat="true"/>
    <row r="1135" s="610" customFormat="true"/>
    <row r="1136" s="610" customFormat="true"/>
    <row r="1137" s="610" customFormat="true"/>
    <row r="1138" s="610" customFormat="true"/>
    <row r="1139" s="610" customFormat="true"/>
    <row r="1140" s="610" customFormat="true"/>
    <row r="1141" s="610" customFormat="true"/>
    <row r="1142" s="610" customFormat="true"/>
    <row r="1143" s="610" customFormat="true"/>
    <row r="1144" s="610" customFormat="true"/>
    <row r="1145" s="610" customFormat="true"/>
    <row r="1146" s="610" customFormat="true"/>
    <row r="1147" s="610" customFormat="true"/>
    <row r="1148" s="610" customFormat="true"/>
    <row r="1149" s="610" customFormat="true"/>
    <row r="1150" s="610" customFormat="true"/>
    <row r="1151" s="610" customFormat="true"/>
    <row r="1152" s="610" customFormat="true"/>
    <row r="1153" s="610" customFormat="true"/>
    <row r="1154" s="610" customFormat="true"/>
    <row r="1155" s="610" customFormat="true"/>
    <row r="1156" s="610" customFormat="true"/>
    <row r="1157" s="610" customFormat="true"/>
    <row r="1158" s="610" customFormat="true"/>
    <row r="1159" s="610" customFormat="true"/>
    <row r="1160" s="610" customFormat="true"/>
    <row r="1161" s="610" customFormat="true"/>
    <row r="1162" s="610" customFormat="true"/>
    <row r="1163" s="610" customFormat="true"/>
    <row r="1164" s="610" customFormat="true"/>
    <row r="1165" s="610" customFormat="true"/>
    <row r="1166" s="610" customFormat="true"/>
    <row r="1167" s="610" customFormat="true"/>
    <row r="1168" s="610" customFormat="true"/>
    <row r="1169" s="610" customFormat="true"/>
    <row r="1170" s="610" customFormat="true"/>
    <row r="1171" s="610" customFormat="true"/>
    <row r="1172" s="610" customFormat="true"/>
    <row r="1173" s="610" customFormat="true"/>
    <row r="1174" s="610" customFormat="true"/>
    <row r="1175" s="610" customFormat="true"/>
    <row r="1176" s="610" customFormat="true"/>
    <row r="1177" s="610" customFormat="true"/>
    <row r="1178" s="610" customFormat="true"/>
    <row r="1179" s="610" customFormat="true"/>
    <row r="1180" s="610" customFormat="true"/>
    <row r="1181" s="610" customFormat="true"/>
    <row r="1182" s="610" customFormat="true"/>
    <row r="1183" s="610" customFormat="true"/>
    <row r="1184" s="610" customFormat="true"/>
    <row r="1185" s="610" customFormat="true"/>
    <row r="1186" s="610" customFormat="true"/>
    <row r="1187" s="610" customFormat="true"/>
    <row r="1188" s="610" customFormat="true"/>
    <row r="1189" s="610" customFormat="true"/>
    <row r="1190" s="610" customFormat="true"/>
    <row r="1191" s="610" customFormat="true"/>
    <row r="1192" s="610" customFormat="true"/>
    <row r="1193" s="610" customFormat="true"/>
    <row r="1194" s="610" customFormat="true"/>
    <row r="1195" s="610" customFormat="true"/>
    <row r="1196" s="610" customFormat="true"/>
    <row r="1197" s="610" customFormat="true"/>
    <row r="1198" s="610" customFormat="true"/>
    <row r="1199" s="610" customFormat="true"/>
    <row r="1200" s="610" customFormat="true"/>
    <row r="1201" s="610" customFormat="true"/>
    <row r="1202" s="610" customFormat="true"/>
    <row r="1203" s="610" customFormat="true"/>
    <row r="1204" s="610" customFormat="true"/>
    <row r="1205" s="610" customFormat="true"/>
    <row r="1206" s="610" customFormat="true"/>
    <row r="1207" s="610" customFormat="true"/>
    <row r="1208" s="610" customFormat="true"/>
    <row r="1209" s="610" customFormat="true"/>
    <row r="1210" s="610" customFormat="true"/>
    <row r="1211" s="610" customFormat="true"/>
    <row r="1212" s="610" customFormat="true"/>
    <row r="1213" s="610" customFormat="true"/>
    <row r="1214" s="610" customFormat="true"/>
    <row r="1215" s="610" customFormat="true"/>
    <row r="1216" s="610" customFormat="true"/>
    <row r="1217" s="610" customFormat="true"/>
    <row r="1218" s="610" customFormat="true"/>
    <row r="1219" s="610" customFormat="true"/>
    <row r="1220" s="610" customFormat="true"/>
    <row r="1221" s="610" customFormat="true"/>
    <row r="1222" s="610" customFormat="true"/>
    <row r="1223" s="610" customFormat="true"/>
    <row r="1224" s="610" customFormat="true"/>
    <row r="1225" s="610" customFormat="true"/>
    <row r="1226" s="610" customFormat="true"/>
    <row r="1227" s="610" customFormat="true"/>
    <row r="1228" s="610" customFormat="true"/>
    <row r="1229" s="610" customFormat="true"/>
    <row r="1230" s="610" customFormat="true"/>
    <row r="1231" s="610" customFormat="true"/>
    <row r="1232" s="610" customFormat="true"/>
    <row r="1233" s="610" customFormat="true"/>
    <row r="1234" s="610" customFormat="true"/>
    <row r="1235" s="610" customFormat="true"/>
    <row r="1236" s="610" customFormat="true"/>
    <row r="1237" s="610" customFormat="true"/>
    <row r="1238" s="610" customFormat="true"/>
    <row r="1239" s="610" customFormat="true"/>
    <row r="1240" s="610" customFormat="true"/>
    <row r="1241" s="610" customFormat="true"/>
    <row r="1242" s="610" customFormat="true"/>
    <row r="1243" s="610" customFormat="true"/>
    <row r="1244" s="610" customFormat="true"/>
    <row r="1245" s="610" customFormat="true"/>
    <row r="1246" s="610" customFormat="true"/>
    <row r="1247" s="610" customFormat="true"/>
    <row r="1248" s="610" customFormat="true"/>
    <row r="1249" s="610" customFormat="true"/>
    <row r="1250" s="610" customFormat="true"/>
    <row r="1251" s="610" customFormat="true"/>
    <row r="1252" s="610" customFormat="true"/>
    <row r="1253" s="610" customFormat="true"/>
    <row r="1254" s="610" customFormat="true"/>
    <row r="1255" s="610" customFormat="true"/>
    <row r="1256" s="610" customFormat="true"/>
    <row r="1257" s="610" customFormat="true"/>
    <row r="1258" s="610" customFormat="true"/>
    <row r="1259" s="610" customFormat="true"/>
    <row r="1260" s="610" customFormat="true"/>
    <row r="1261" s="610" customFormat="true"/>
    <row r="1262" s="610" customFormat="true"/>
    <row r="1263" s="610" customFormat="true"/>
    <row r="1264" s="610" customFormat="true"/>
    <row r="1265" s="610" customFormat="true"/>
    <row r="1266" s="610" customFormat="true"/>
    <row r="1267" s="610" customFormat="true"/>
    <row r="1268" s="610" customFormat="true"/>
    <row r="1269" s="610" customFormat="true"/>
    <row r="1270" s="610" customFormat="true"/>
    <row r="1271" s="610" customFormat="true"/>
    <row r="1272" s="610" customFormat="true"/>
    <row r="1273" s="610" customFormat="true"/>
    <row r="1274" s="610" customFormat="true"/>
    <row r="1275" s="610" customFormat="true"/>
    <row r="1276" s="610" customFormat="true"/>
    <row r="1277" s="610" customFormat="true"/>
    <row r="1278" s="610" customFormat="true"/>
    <row r="1279" s="610" customFormat="true"/>
    <row r="1280" s="610" customFormat="true"/>
    <row r="1281" s="610" customFormat="true"/>
    <row r="1282" s="610" customFormat="true"/>
    <row r="1283" s="610" customFormat="true"/>
    <row r="1284" s="610" customFormat="true"/>
    <row r="1285" s="610" customFormat="true"/>
    <row r="1286" s="610" customFormat="true"/>
    <row r="1287" s="610" customFormat="true"/>
    <row r="1288" s="610" customFormat="true"/>
    <row r="1289" s="610" customFormat="true"/>
    <row r="1290" s="610" customFormat="true"/>
    <row r="1291" s="610" customFormat="true"/>
    <row r="1292" s="610" customFormat="true"/>
    <row r="1293" s="610" customFormat="true"/>
    <row r="1294" s="610" customFormat="true"/>
    <row r="1295" s="610" customFormat="true"/>
    <row r="1296" s="610" customFormat="true"/>
    <row r="1297" s="610" customFormat="true"/>
    <row r="1298" s="610" customFormat="true"/>
    <row r="1299" s="610" customFormat="true"/>
    <row r="1300" s="610" customFormat="true"/>
    <row r="1301" s="610" customFormat="true"/>
    <row r="1302" s="610" customFormat="true"/>
    <row r="1303" s="610" customFormat="true"/>
    <row r="1304" s="610" customFormat="true"/>
    <row r="1305" s="610" customFormat="true"/>
    <row r="1306" s="610" customFormat="true"/>
    <row r="1307" s="610" customFormat="true"/>
    <row r="1308" s="610" customFormat="true"/>
    <row r="1309" s="610" customFormat="true"/>
    <row r="1310" s="610" customFormat="true"/>
    <row r="1311" s="610" customFormat="true"/>
    <row r="1312" s="610" customFormat="true"/>
    <row r="1313" s="610" customFormat="true"/>
    <row r="1314" s="610" customFormat="true"/>
    <row r="1315" s="610" customFormat="true"/>
    <row r="1316" s="610" customFormat="true"/>
    <row r="1317" s="610" customFormat="true"/>
    <row r="1318" s="610" customFormat="true"/>
    <row r="1319" s="610" customFormat="true"/>
    <row r="1320" s="610" customFormat="true"/>
    <row r="1321" s="610" customFormat="true"/>
    <row r="1322" s="610" customFormat="true"/>
    <row r="1323" s="610" customFormat="true"/>
    <row r="1324" s="610" customFormat="true"/>
    <row r="1325" s="610" customFormat="true"/>
    <row r="1326" s="610" customFormat="true"/>
    <row r="1327" s="610" customFormat="true"/>
    <row r="1328" s="610" customFormat="true"/>
    <row r="1329" s="610" customFormat="true"/>
    <row r="1330" s="610" customFormat="true"/>
    <row r="1331" s="610" customFormat="true"/>
    <row r="1332" s="610" customFormat="true"/>
    <row r="1333" s="610" customFormat="true"/>
    <row r="1334" s="610" customFormat="true"/>
    <row r="1335" s="610" customFormat="true"/>
    <row r="1336" s="610" customFormat="true"/>
    <row r="1337" s="610" customFormat="true"/>
    <row r="1338" s="610" customFormat="true"/>
    <row r="1339" s="610" customFormat="true"/>
    <row r="1340" s="610" customFormat="true"/>
    <row r="1341" s="610" customFormat="true"/>
    <row r="1342" s="610" customFormat="true"/>
    <row r="1343" s="610" customFormat="true"/>
    <row r="1344" s="610" customFormat="true"/>
    <row r="1345" s="610" customFormat="true"/>
    <row r="1346" s="610" customFormat="true"/>
    <row r="1347" s="610" customFormat="true"/>
    <row r="1348" s="610" customFormat="true"/>
    <row r="1349" s="610" customFormat="true"/>
    <row r="1350" s="610" customFormat="true"/>
    <row r="1351" s="610" customFormat="true"/>
    <row r="1352" s="610" customFormat="true"/>
    <row r="1353" s="610" customFormat="true"/>
    <row r="1354" s="610" customFormat="true"/>
    <row r="1355" s="610" customFormat="true"/>
    <row r="1356" s="610" customFormat="true"/>
    <row r="1357" s="610" customFormat="true"/>
    <row r="1358" s="610" customFormat="true"/>
    <row r="1359" s="610" customFormat="true"/>
    <row r="1360" s="610" customFormat="true"/>
    <row r="1361" s="610" customFormat="true"/>
    <row r="1362" s="610" customFormat="true"/>
    <row r="1363" s="610" customFormat="true"/>
    <row r="1364" s="610" customFormat="true"/>
    <row r="1365" s="610" customFormat="true"/>
    <row r="1366" s="610" customFormat="true"/>
    <row r="1367" s="610" customFormat="true"/>
    <row r="1368" s="610" customFormat="true"/>
    <row r="1369" s="610" customFormat="true"/>
    <row r="1370" s="610" customFormat="true"/>
    <row r="1371" s="610" customFormat="true"/>
    <row r="1372" s="610" customFormat="true"/>
    <row r="1373" s="610" customFormat="true"/>
    <row r="1374" s="610" customFormat="true"/>
    <row r="1375" s="610" customFormat="true"/>
    <row r="1376" s="610" customFormat="true"/>
    <row r="1377" s="610" customFormat="true"/>
    <row r="1378" s="610" customFormat="true"/>
    <row r="1379" s="610" customFormat="true"/>
    <row r="1380" s="610" customFormat="true"/>
    <row r="1381" s="610" customFormat="true"/>
    <row r="1382" s="610" customFormat="true"/>
    <row r="1383" s="610" customFormat="true"/>
    <row r="1384" s="610" customFormat="true"/>
    <row r="1385" s="610" customFormat="true"/>
    <row r="1386" s="610" customFormat="true"/>
    <row r="1387" s="610" customFormat="true"/>
    <row r="1388" s="610" customFormat="true"/>
    <row r="1389" s="610" customFormat="true"/>
    <row r="1390" s="610" customFormat="true"/>
    <row r="1391" s="610" customFormat="true"/>
    <row r="1392" s="610" customFormat="true"/>
    <row r="1393" s="610" customFormat="true"/>
    <row r="1394" s="610" customFormat="true"/>
    <row r="1395" s="610" customFormat="true"/>
    <row r="1396" s="610" customFormat="true"/>
    <row r="1397" s="610" customFormat="true"/>
    <row r="1398" s="610" customFormat="true"/>
    <row r="1399" s="610" customFormat="true"/>
    <row r="1400" s="610" customFormat="true"/>
    <row r="1401" s="610" customFormat="true"/>
    <row r="1402" s="610" customFormat="true"/>
    <row r="1403" s="610" customFormat="true"/>
    <row r="1404" s="610" customFormat="true"/>
    <row r="1405" s="610" customFormat="true"/>
    <row r="1406" s="610" customFormat="true"/>
    <row r="1407" s="610" customFormat="true"/>
    <row r="1408" s="610" customFormat="true"/>
    <row r="1409" s="610" customFormat="true"/>
    <row r="1410" s="610" customFormat="true"/>
    <row r="1411" s="610" customFormat="true"/>
    <row r="1412" s="610" customFormat="true"/>
    <row r="1413" s="610" customFormat="true"/>
    <row r="1414" s="610" customFormat="true"/>
    <row r="1415" s="610" customFormat="true"/>
    <row r="1416" s="610" customFormat="true"/>
    <row r="1417" s="610" customFormat="true"/>
    <row r="1418" s="610" customFormat="true"/>
    <row r="1419" s="610" customFormat="true"/>
    <row r="1420" s="610" customFormat="true"/>
    <row r="1421" s="610" customFormat="true"/>
    <row r="1422" s="610" customFormat="true"/>
    <row r="1423" s="610" customFormat="true"/>
    <row r="1424" s="610" customFormat="true"/>
    <row r="1425" s="610" customFormat="true"/>
    <row r="1426" s="610" customFormat="true"/>
    <row r="1427" s="610" customFormat="true"/>
    <row r="1428" s="610" customFormat="true"/>
    <row r="1429" s="610" customFormat="true"/>
    <row r="1430" s="610" customFormat="true"/>
    <row r="1431" s="610" customFormat="true"/>
    <row r="1432" s="610" customFormat="true"/>
    <row r="1433" s="610" customFormat="true"/>
    <row r="1434" s="610" customFormat="true"/>
    <row r="1435" s="610" customFormat="true"/>
    <row r="1436" s="610" customFormat="true"/>
    <row r="1437" s="610" customFormat="true"/>
    <row r="1438" s="610" customFormat="true"/>
    <row r="1439" s="610" customFormat="true"/>
    <row r="1440" s="610" customFormat="true"/>
    <row r="1441" s="610" customFormat="true"/>
    <row r="1442" s="610" customFormat="true"/>
    <row r="1443" s="610" customFormat="true"/>
    <row r="1444" s="610" customFormat="true"/>
    <row r="1445" s="610" customFormat="true"/>
    <row r="1446" s="610" customFormat="true"/>
    <row r="1447" s="610" customFormat="true"/>
    <row r="1448" s="610" customFormat="true"/>
    <row r="1449" s="610" customFormat="true"/>
    <row r="1450" s="610" customFormat="true"/>
    <row r="1451" s="610" customFormat="true"/>
    <row r="1452" s="610" customFormat="true"/>
    <row r="1453" s="610" customFormat="true"/>
    <row r="1454" s="610" customFormat="true"/>
    <row r="1455" s="610" customFormat="true"/>
    <row r="1456" s="610" customFormat="true"/>
    <row r="1457" s="610" customFormat="true"/>
    <row r="1458" s="610" customFormat="true"/>
    <row r="1459" s="610" customFormat="true"/>
    <row r="1460" s="610" customFormat="true"/>
    <row r="1461" s="610" customFormat="true"/>
    <row r="1462" s="610" customFormat="true"/>
    <row r="1463" s="610" customFormat="true"/>
    <row r="1464" s="610" customFormat="true"/>
    <row r="1465" s="610" customFormat="true"/>
    <row r="1466" s="610" customFormat="true"/>
    <row r="1467" s="610" customFormat="true"/>
    <row r="1468" s="610" customFormat="true"/>
    <row r="1469" s="610" customFormat="true"/>
    <row r="1470" s="610" customFormat="true"/>
    <row r="1471" s="610" customFormat="true"/>
    <row r="1472" s="610" customFormat="true"/>
    <row r="1473" s="610" customFormat="true"/>
    <row r="1474" s="610" customFormat="true"/>
    <row r="1475" s="610" customFormat="true"/>
    <row r="1476" s="610" customFormat="true"/>
    <row r="1477" s="610" customFormat="true"/>
    <row r="1478" s="610" customFormat="true"/>
    <row r="1479" s="610" customFormat="true"/>
    <row r="1480" s="610" customFormat="true"/>
    <row r="1481" s="610" customFormat="true"/>
    <row r="1482" s="610" customFormat="true"/>
    <row r="1483" s="610" customFormat="true"/>
    <row r="1484" s="610" customFormat="true"/>
    <row r="1485" s="610" customFormat="true"/>
    <row r="1486" s="610" customFormat="true"/>
    <row r="1487" s="610" customFormat="true"/>
    <row r="1488" s="610" customFormat="true"/>
    <row r="1489" s="610" customFormat="true"/>
    <row r="1490" s="610" customFormat="true"/>
    <row r="1491" s="610" customFormat="true"/>
    <row r="1492" s="610" customFormat="true"/>
    <row r="1493" s="610" customFormat="true"/>
    <row r="1494" s="610" customFormat="true"/>
    <row r="1495" s="610" customFormat="true"/>
    <row r="1496" s="610" customFormat="true"/>
    <row r="1497" s="610" customFormat="true"/>
    <row r="1498" s="610" customFormat="true"/>
    <row r="1499" s="610" customFormat="true"/>
    <row r="1500" s="610" customFormat="true"/>
    <row r="1501" s="610" customFormat="true"/>
    <row r="1502" s="610" customFormat="true"/>
    <row r="1503" s="610" customFormat="true"/>
    <row r="1504" s="610" customFormat="true"/>
    <row r="1505" s="610" customFormat="true"/>
    <row r="1506" s="610" customFormat="true"/>
    <row r="1507" s="610" customFormat="true"/>
    <row r="1508" s="610" customFormat="true"/>
    <row r="1509" s="610" customFormat="true"/>
    <row r="1510" s="610" customFormat="true"/>
    <row r="1511" s="610" customFormat="true"/>
    <row r="1512" s="610" customFormat="true"/>
    <row r="1513" s="610" customFormat="true"/>
    <row r="1514" s="610" customFormat="true"/>
    <row r="1515" s="610" customFormat="true"/>
    <row r="1516" s="610" customFormat="true"/>
    <row r="1517" s="610" customFormat="true"/>
    <row r="1518" s="610" customFormat="true"/>
    <row r="1519" s="610" customFormat="true"/>
    <row r="1520" s="610" customFormat="true"/>
    <row r="1521" s="610" customFormat="true"/>
    <row r="1522" s="610" customFormat="true"/>
    <row r="1523" s="610" customFormat="true"/>
    <row r="1524" s="610" customFormat="true"/>
    <row r="1525" s="610" customFormat="true"/>
    <row r="1526" s="610" customFormat="true"/>
    <row r="1527" s="610" customFormat="true"/>
    <row r="1528" s="610" customFormat="true"/>
    <row r="1529" s="610" customFormat="true"/>
    <row r="1530" s="610" customFormat="true"/>
    <row r="1531" s="610" customFormat="true"/>
    <row r="1532" s="610" customFormat="true"/>
    <row r="1533" s="610" customFormat="true"/>
    <row r="1534" s="610" customFormat="true"/>
    <row r="1535" s="610" customFormat="true"/>
    <row r="1536" s="610" customFormat="true"/>
    <row r="1537" s="610" customFormat="true"/>
    <row r="1538" s="610" customFormat="true"/>
    <row r="1539" s="610" customFormat="true"/>
    <row r="1540" s="610" customFormat="true"/>
    <row r="1541" s="610" customFormat="true"/>
    <row r="1542" s="610" customFormat="true"/>
    <row r="1543" s="610" customFormat="true"/>
    <row r="1544" s="610" customFormat="true"/>
    <row r="1545" s="610" customFormat="true"/>
    <row r="1546" s="610" customFormat="true"/>
    <row r="1547" s="610" customFormat="true"/>
    <row r="1548" s="610" customFormat="true"/>
    <row r="1549" s="610" customFormat="true"/>
    <row r="1550" s="610" customFormat="true"/>
    <row r="1551" s="610" customFormat="true"/>
    <row r="1552" s="610" customFormat="true"/>
    <row r="1553" s="610" customFormat="true"/>
    <row r="1554" s="610" customFormat="true"/>
    <row r="1555" s="610" customFormat="true"/>
    <row r="1556" s="610" customFormat="true"/>
    <row r="1557" s="610" customFormat="true"/>
    <row r="1558" s="610" customFormat="true"/>
    <row r="1559" s="610" customFormat="true"/>
    <row r="1560" s="610" customFormat="true"/>
    <row r="1561" s="610" customFormat="true"/>
    <row r="1562" s="610" customFormat="true"/>
    <row r="1563" s="610" customFormat="true"/>
    <row r="1564" s="610" customFormat="true"/>
    <row r="1565" s="610" customFormat="true"/>
    <row r="1566" s="610" customFormat="true"/>
    <row r="1567" s="610" customFormat="true"/>
    <row r="1568" s="610" customFormat="true"/>
    <row r="1569" s="610" customFormat="true"/>
    <row r="1570" s="610" customFormat="true"/>
    <row r="1571" s="610" customFormat="true"/>
    <row r="1572" s="610" customFormat="true"/>
    <row r="1573" s="610" customFormat="true"/>
    <row r="1574" s="610" customFormat="true"/>
    <row r="1575" s="610" customFormat="true"/>
    <row r="1576" s="610" customFormat="true"/>
    <row r="1577" s="610" customFormat="true"/>
    <row r="1578" s="610" customFormat="true"/>
    <row r="1579" s="610" customFormat="true"/>
    <row r="1580" s="610" customFormat="true"/>
    <row r="1581" s="610" customFormat="true"/>
    <row r="1582" s="610" customFormat="true"/>
    <row r="1583" s="610" customFormat="true"/>
    <row r="1584" s="610" customFormat="true"/>
    <row r="1585" s="610" customFormat="true"/>
    <row r="1586" s="610" customFormat="true"/>
    <row r="1587" s="610" customFormat="true"/>
    <row r="1588" s="610" customFormat="true"/>
    <row r="1589" s="610" customFormat="true"/>
    <row r="1590" s="610" customFormat="true"/>
    <row r="1591" s="610" customFormat="true"/>
    <row r="1592" s="610" customFormat="true"/>
    <row r="1593" s="610" customFormat="true"/>
    <row r="1594" s="610" customFormat="true"/>
    <row r="1595" s="610" customFormat="true"/>
    <row r="1596" s="610" customFormat="true"/>
    <row r="1597" s="610" customFormat="true"/>
    <row r="1598" s="610" customFormat="true"/>
    <row r="1599" s="610" customFormat="true"/>
    <row r="1600" s="610" customFormat="true"/>
    <row r="1601" s="610" customFormat="true"/>
    <row r="1602" s="610" customFormat="true"/>
    <row r="1603" s="610" customFormat="true"/>
    <row r="1604" s="610" customFormat="true"/>
    <row r="1605" s="610" customFormat="true"/>
    <row r="1606" s="610" customFormat="true"/>
    <row r="1607" s="610" customFormat="true"/>
    <row r="1608" s="610" customFormat="true"/>
    <row r="1609" s="610" customFormat="true"/>
    <row r="1610" s="610" customFormat="true"/>
    <row r="1611" s="610" customFormat="true"/>
    <row r="1612" s="610" customFormat="true"/>
    <row r="1613" s="610" customFormat="true"/>
    <row r="1614" s="610" customFormat="true"/>
    <row r="1615" s="610" customFormat="true"/>
    <row r="1616" s="610" customFormat="true"/>
    <row r="1617" s="610" customFormat="true"/>
    <row r="1618" s="610" customFormat="true"/>
    <row r="1619" s="610" customFormat="true"/>
    <row r="1620" s="610" customFormat="true"/>
    <row r="1621" s="610" customFormat="true"/>
    <row r="1622" s="610" customFormat="true"/>
    <row r="1623" s="610" customFormat="true"/>
    <row r="1624" s="610" customFormat="true"/>
    <row r="1625" s="610" customFormat="true"/>
    <row r="1626" s="610" customFormat="true"/>
    <row r="1627" s="610" customFormat="true"/>
    <row r="1628" s="610" customFormat="true"/>
    <row r="1629" s="610" customFormat="true"/>
    <row r="1630" s="610" customFormat="true"/>
    <row r="1631" s="610" customFormat="true"/>
    <row r="1632" s="610" customFormat="true"/>
    <row r="1633" s="610" customFormat="true"/>
    <row r="1634" s="610" customFormat="true"/>
    <row r="1635" s="610" customFormat="true"/>
    <row r="1636" s="610" customFormat="true"/>
    <row r="1637" s="610" customFormat="true"/>
    <row r="1638" s="610" customFormat="true"/>
    <row r="1639" s="610" customFormat="true"/>
    <row r="1640" s="610" customFormat="true"/>
    <row r="1641" s="610" customFormat="true"/>
    <row r="1642" s="610" customFormat="true"/>
    <row r="1643" s="610" customFormat="true"/>
    <row r="1644" s="610" customFormat="true"/>
    <row r="1645" s="610" customFormat="true"/>
    <row r="1646" s="610" customFormat="true"/>
    <row r="1647" s="610" customFormat="true"/>
    <row r="1648" s="610" customFormat="true"/>
    <row r="1649" s="610" customFormat="true"/>
    <row r="1650" s="610" customFormat="true"/>
    <row r="1651" s="610" customFormat="true"/>
    <row r="1652" s="610" customFormat="true"/>
    <row r="1653" s="610" customFormat="true"/>
    <row r="1654" s="610" customFormat="true"/>
    <row r="1655" s="610" customFormat="true"/>
    <row r="1656" s="610" customFormat="true"/>
    <row r="1657" s="610" customFormat="true"/>
    <row r="1658" s="610" customFormat="true"/>
    <row r="1659" s="610" customFormat="true"/>
    <row r="1660" s="610" customFormat="true"/>
    <row r="1661" s="610" customFormat="true"/>
    <row r="1662" s="610" customFormat="true"/>
    <row r="1663" s="610" customFormat="true"/>
    <row r="1664" s="610" customFormat="true"/>
    <row r="1665" s="610" customFormat="true"/>
    <row r="1666" s="610" customFormat="true"/>
    <row r="1667" s="610" customFormat="true"/>
    <row r="1668" s="610" customFormat="true"/>
    <row r="1669" s="610" customFormat="true"/>
    <row r="1670" s="610" customFormat="true"/>
    <row r="1671" s="610" customFormat="true"/>
    <row r="1672" s="610" customFormat="true"/>
    <row r="1673" s="610" customFormat="true"/>
    <row r="1674" s="610" customFormat="true"/>
    <row r="1675" s="610" customFormat="true"/>
    <row r="1676" s="610" customFormat="true"/>
    <row r="1677" s="610" customFormat="true"/>
    <row r="1678" s="610" customFormat="true"/>
    <row r="1679" s="610" customFormat="true"/>
    <row r="1680" s="610" customFormat="true"/>
    <row r="1681" s="610" customFormat="true"/>
    <row r="1682" s="610" customFormat="true"/>
    <row r="1683" s="610" customFormat="true"/>
    <row r="1684" s="610" customFormat="true"/>
    <row r="1685" s="610" customFormat="true"/>
    <row r="1686" s="610" customFormat="true"/>
    <row r="1687" s="610" customFormat="true"/>
    <row r="1688" s="610" customFormat="true"/>
    <row r="1689" s="610" customFormat="true"/>
    <row r="1690" s="610" customFormat="true"/>
    <row r="1691" s="610" customFormat="true"/>
    <row r="1692" s="610" customFormat="true"/>
    <row r="1693" s="610" customFormat="true"/>
    <row r="1694" s="610" customFormat="true"/>
    <row r="1695" s="610" customFormat="true"/>
    <row r="1696" s="610" customFormat="true"/>
    <row r="1697" s="610" customFormat="true"/>
    <row r="1698" s="610" customFormat="true"/>
    <row r="1699" s="610" customFormat="true"/>
    <row r="1700" s="610" customFormat="true"/>
    <row r="1701" s="610" customFormat="true"/>
    <row r="1702" s="610" customFormat="true"/>
    <row r="1703" s="610" customFormat="true"/>
    <row r="1704" s="610" customFormat="true"/>
    <row r="1705" s="610" customFormat="true"/>
    <row r="1706" s="610" customFormat="true"/>
    <row r="1707" s="610" customFormat="true"/>
    <row r="1708" s="610" customFormat="true"/>
    <row r="1709" s="610" customFormat="true"/>
    <row r="1710" s="610" customFormat="true"/>
    <row r="1711" s="610" customFormat="true"/>
    <row r="1712" s="610" customFormat="true"/>
    <row r="1713" s="610" customFormat="true"/>
    <row r="1714" s="610" customFormat="true"/>
    <row r="1715" s="610" customFormat="true"/>
    <row r="1716" s="610" customFormat="true"/>
    <row r="1717" s="610" customFormat="true"/>
    <row r="1718" s="610" customFormat="true"/>
    <row r="1719" s="610" customFormat="true"/>
    <row r="1720" s="610" customFormat="true"/>
    <row r="1721" s="610" customFormat="true"/>
    <row r="1722" s="610" customFormat="true"/>
    <row r="1723" s="610" customFormat="true"/>
    <row r="1724" s="610" customFormat="true"/>
    <row r="1725" s="610" customFormat="true"/>
    <row r="1726" s="610" customFormat="true"/>
    <row r="1727" s="610" customFormat="true"/>
    <row r="1728" s="610" customFormat="true"/>
    <row r="1729" s="610" customFormat="true"/>
    <row r="1730" s="610" customFormat="true"/>
    <row r="1731" s="610" customFormat="true"/>
    <row r="1732" s="610" customFormat="true"/>
    <row r="1733" s="610" customFormat="true"/>
    <row r="1734" s="610" customFormat="true"/>
    <row r="1735" s="610" customFormat="true"/>
    <row r="1736" s="610" customFormat="true"/>
    <row r="1737" s="610" customFormat="true"/>
    <row r="1738" s="610" customFormat="true"/>
    <row r="1739" s="610" customFormat="true"/>
    <row r="1740" s="610" customFormat="true"/>
    <row r="1741" s="610" customFormat="true"/>
    <row r="1742" s="610" customFormat="true"/>
    <row r="1743" s="610" customFormat="true"/>
    <row r="1744" s="610" customFormat="true"/>
    <row r="1745" s="610" customFormat="true"/>
    <row r="1746" s="610" customFormat="true"/>
    <row r="1747" s="610" customFormat="true"/>
    <row r="1748" s="610" customFormat="true"/>
    <row r="1749" s="610" customFormat="true"/>
    <row r="1750" s="610" customFormat="true"/>
    <row r="1751" s="610" customFormat="true"/>
    <row r="1752" s="610" customFormat="true"/>
    <row r="1753" s="610" customFormat="true"/>
    <row r="1754" s="610" customFormat="true"/>
    <row r="1755" s="610" customFormat="true"/>
    <row r="1756" s="610" customFormat="true"/>
    <row r="1757" s="610" customFormat="true"/>
    <row r="1758" s="610" customFormat="true"/>
    <row r="1759" s="610" customFormat="true"/>
    <row r="1760" s="610" customFormat="true"/>
    <row r="1761" s="610" customFormat="true"/>
    <row r="1762" s="610" customFormat="true"/>
    <row r="1763" s="610" customFormat="true"/>
    <row r="1764" s="610" customFormat="true"/>
    <row r="1765" s="610" customFormat="true"/>
    <row r="1766" s="610" customFormat="true"/>
    <row r="1767" s="610" customFormat="true"/>
    <row r="1768" s="610" customFormat="true"/>
    <row r="1769" s="610" customFormat="true"/>
    <row r="1770" s="610" customFormat="true"/>
    <row r="1771" s="610" customFormat="true"/>
    <row r="1772" s="610" customFormat="true"/>
    <row r="1773" s="610" customFormat="true"/>
    <row r="1774" s="610" customFormat="true"/>
    <row r="1775" s="610" customFormat="true"/>
    <row r="1776" s="610" customFormat="true"/>
    <row r="1777" s="610" customFormat="true"/>
    <row r="1778" s="610" customFormat="true"/>
    <row r="1779" s="610" customFormat="true"/>
    <row r="1780" s="610" customFormat="true"/>
    <row r="1781" s="610" customFormat="true"/>
    <row r="1782" s="610" customFormat="true"/>
    <row r="1783" s="610" customFormat="true"/>
    <row r="1784" s="610" customFormat="true"/>
    <row r="1785" s="610" customFormat="true"/>
    <row r="1786" s="610" customFormat="true"/>
    <row r="1787" s="610" customFormat="true"/>
    <row r="1788" s="610" customFormat="true"/>
    <row r="1789" s="610" customFormat="true"/>
    <row r="1790" s="610" customFormat="true"/>
    <row r="1791" s="610" customFormat="true"/>
    <row r="1792" s="610" customFormat="true"/>
    <row r="1793" s="610" customFormat="true"/>
    <row r="1794" s="610" customFormat="true"/>
    <row r="1795" s="610" customFormat="true"/>
    <row r="1796" s="610" customFormat="true"/>
    <row r="1797" s="610" customFormat="true"/>
    <row r="1798" s="610" customFormat="true"/>
    <row r="1799" s="610" customFormat="true"/>
    <row r="1800" s="610" customFormat="true"/>
    <row r="1801" s="610" customFormat="true"/>
    <row r="1802" s="610" customFormat="true"/>
    <row r="1803" s="610" customFormat="true"/>
    <row r="1804" s="610" customFormat="true"/>
    <row r="1805" s="610" customFormat="true"/>
    <row r="1806" s="610" customFormat="true"/>
    <row r="1807" s="610" customFormat="true"/>
    <row r="1808" s="610" customFormat="true"/>
    <row r="1809" s="610" customFormat="true"/>
    <row r="1810" s="610" customFormat="true"/>
    <row r="1811" s="610" customFormat="true"/>
    <row r="1812" s="610" customFormat="true"/>
    <row r="1813" s="610" customFormat="true"/>
    <row r="1814" s="610" customFormat="true"/>
    <row r="1815" s="610" customFormat="true"/>
    <row r="1816" s="610" customFormat="true"/>
    <row r="1817" s="610" customFormat="true"/>
    <row r="1818" s="610" customFormat="true"/>
    <row r="1819" s="610" customFormat="true"/>
    <row r="1820" s="610" customFormat="true"/>
    <row r="1821" s="610" customFormat="true"/>
    <row r="1822" s="610" customFormat="true"/>
    <row r="1823" s="610" customFormat="true"/>
    <row r="1824" s="610" customFormat="true"/>
    <row r="1825" s="610" customFormat="true"/>
    <row r="1826" s="610" customFormat="true"/>
    <row r="1827" s="610" customFormat="true"/>
    <row r="1828" s="610" customFormat="true"/>
    <row r="1829" s="610" customFormat="true"/>
    <row r="1830" s="610" customFormat="true"/>
    <row r="1831" s="610" customFormat="true"/>
    <row r="1832" s="610" customFormat="true"/>
    <row r="1833" s="610" customFormat="true"/>
    <row r="1834" s="610" customFormat="true"/>
    <row r="1835" s="610" customFormat="true"/>
    <row r="1836" s="610" customFormat="true"/>
    <row r="1837" s="610" customFormat="true"/>
    <row r="1838" s="610" customFormat="true"/>
    <row r="1839" s="610" customFormat="true"/>
    <row r="1840" s="610" customFormat="true"/>
    <row r="1841" s="610" customFormat="true"/>
    <row r="1842" s="610" customFormat="true"/>
    <row r="1843" s="610" customFormat="true"/>
    <row r="1844" s="610" customFormat="true"/>
    <row r="1845" s="610" customFormat="true"/>
    <row r="1846" s="610" customFormat="true"/>
    <row r="1847" s="610" customFormat="true"/>
    <row r="1848" s="610" customFormat="true"/>
    <row r="1849" s="610" customFormat="true"/>
    <row r="1850" s="610" customFormat="true"/>
    <row r="1851" s="610" customFormat="true"/>
    <row r="1852" s="610" customFormat="true"/>
    <row r="1853" s="610" customFormat="true"/>
    <row r="1854" s="610" customFormat="true"/>
    <row r="1855" s="610" customFormat="true"/>
    <row r="1856" s="610" customFormat="true"/>
    <row r="1857" s="610" customFormat="true"/>
    <row r="1858" s="610" customFormat="true"/>
    <row r="1859" s="610" customFormat="true"/>
    <row r="1860" s="610" customFormat="true"/>
    <row r="1861" s="610" customFormat="true"/>
    <row r="1862" s="610" customFormat="true"/>
    <row r="1863" s="610" customFormat="true"/>
    <row r="1864" s="610" customFormat="true"/>
    <row r="1865" s="610" customFormat="true"/>
    <row r="1866" s="610" customFormat="true"/>
    <row r="1867" s="610" customFormat="true"/>
    <row r="1868" s="610" customFormat="true"/>
    <row r="1869" s="610" customFormat="true"/>
    <row r="1870" s="610" customFormat="true"/>
    <row r="1871" s="610" customFormat="true"/>
    <row r="1872" s="610" customFormat="true"/>
    <row r="1873" s="610" customFormat="true"/>
    <row r="1874" s="610" customFormat="true"/>
    <row r="1875" s="610" customFormat="true"/>
    <row r="1876" s="610" customFormat="true"/>
    <row r="1877" s="610" customFormat="true"/>
    <row r="1878" s="610" customFormat="true"/>
    <row r="1879" s="610" customFormat="true"/>
    <row r="1880" s="610" customFormat="true"/>
    <row r="1881" s="610" customFormat="true"/>
    <row r="1882" s="610" customFormat="true"/>
    <row r="1883" s="610" customFormat="true"/>
    <row r="1884" s="610" customFormat="true"/>
    <row r="1885" s="610" customFormat="true"/>
    <row r="1886" s="610" customFormat="true"/>
    <row r="1887" s="610" customFormat="true"/>
    <row r="1888" s="610" customFormat="true"/>
    <row r="1889" s="610" customFormat="true"/>
    <row r="1890" s="610" customFormat="true"/>
    <row r="1891" s="610" customFormat="true"/>
    <row r="1892" s="610" customFormat="true"/>
    <row r="1893" s="610" customFormat="true"/>
    <row r="1894" s="610" customFormat="true"/>
    <row r="1895" s="610" customFormat="true"/>
    <row r="1896" s="610" customFormat="true"/>
    <row r="1897" s="610" customFormat="true"/>
    <row r="1898" s="610" customFormat="true"/>
    <row r="1899" s="610" customFormat="true"/>
    <row r="1900" s="610" customFormat="true"/>
    <row r="1901" s="610" customFormat="true"/>
    <row r="1902" s="610" customFormat="true"/>
    <row r="1903" s="610" customFormat="true"/>
    <row r="1904" s="610" customFormat="true"/>
    <row r="1905" s="610" customFormat="true"/>
    <row r="1906" s="610" customFormat="true"/>
    <row r="1907" s="610" customFormat="true"/>
    <row r="1908" s="610" customFormat="true"/>
    <row r="1909" s="610" customFormat="true"/>
    <row r="1910" s="610" customFormat="true"/>
    <row r="1911" s="610" customFormat="true"/>
    <row r="1912" s="610" customFormat="true"/>
    <row r="1913" s="610" customFormat="true"/>
    <row r="1914" s="610" customFormat="true"/>
    <row r="1915" s="610" customFormat="true"/>
    <row r="1916" s="610" customFormat="true"/>
    <row r="1917" s="610" customFormat="true"/>
    <row r="1918" s="610" customFormat="true"/>
    <row r="1919" s="610" customFormat="true"/>
    <row r="1920" s="610" customFormat="true"/>
    <row r="1921" s="610" customFormat="true"/>
    <row r="1922" s="610" customFormat="true"/>
    <row r="1923" s="610" customFormat="true"/>
    <row r="1924" s="610" customFormat="true"/>
    <row r="1925" s="610" customFormat="true"/>
    <row r="1926" s="610" customFormat="true"/>
    <row r="1927" s="610" customFormat="true"/>
    <row r="1928" s="610" customFormat="true"/>
    <row r="1929" s="610" customFormat="true"/>
    <row r="1930" s="610" customFormat="true"/>
    <row r="1931" s="610" customFormat="true"/>
    <row r="1932" s="610" customFormat="true"/>
    <row r="1933" s="610" customFormat="true"/>
    <row r="1934" s="610" customFormat="true"/>
    <row r="1935" s="610" customFormat="true"/>
    <row r="1936" s="610" customFormat="true"/>
    <row r="1937" s="610" customFormat="true"/>
    <row r="1938" s="610" customFormat="true"/>
    <row r="1939" s="610" customFormat="true"/>
    <row r="1940" s="610" customFormat="true"/>
    <row r="1941" s="610" customFormat="true"/>
    <row r="1942" s="610" customFormat="true"/>
    <row r="1943" s="610" customFormat="true"/>
    <row r="1944" s="610" customFormat="true"/>
    <row r="1945" s="610" customFormat="true"/>
    <row r="1946" s="610" customFormat="true"/>
    <row r="1947" s="610" customFormat="true"/>
    <row r="1948" s="610" customFormat="true"/>
    <row r="1949" s="610" customFormat="true"/>
    <row r="1950" s="610" customFormat="true"/>
    <row r="1951" s="610" customFormat="true"/>
    <row r="1952" s="610" customFormat="true"/>
    <row r="1953" s="610" customFormat="true"/>
    <row r="1954" s="610" customFormat="true"/>
    <row r="1955" s="610" customFormat="true"/>
    <row r="1956" s="610" customFormat="true"/>
    <row r="1957" s="610" customFormat="true"/>
    <row r="1958" s="610" customFormat="true"/>
    <row r="1959" s="610" customFormat="true"/>
    <row r="1960" s="610" customFormat="true"/>
    <row r="1961" s="610" customFormat="true"/>
    <row r="1962" s="610" customFormat="true"/>
    <row r="1963" s="610" customFormat="true"/>
    <row r="1964" s="610" customFormat="true"/>
    <row r="1965" s="610" customFormat="true"/>
    <row r="1966" s="610" customFormat="true"/>
    <row r="1967" s="610" customFormat="true"/>
    <row r="1968" s="610" customFormat="true"/>
    <row r="1969" s="610" customFormat="true"/>
    <row r="1970" s="610" customFormat="true"/>
    <row r="1971" s="610" customFormat="true"/>
    <row r="1972" s="610" customFormat="true"/>
    <row r="1973" s="610" customFormat="true"/>
    <row r="1974" s="610" customFormat="true"/>
    <row r="1975" s="610" customFormat="true"/>
    <row r="1976" s="610" customFormat="true"/>
    <row r="1977" s="610" customFormat="true"/>
    <row r="1978" s="610" customFormat="true"/>
    <row r="1979" s="610" customFormat="true"/>
    <row r="1980" s="610" customFormat="true"/>
    <row r="1981" s="610" customFormat="true"/>
    <row r="1982" s="610" customFormat="true"/>
    <row r="1983" s="610" customFormat="true"/>
    <row r="1984" s="610" customFormat="true"/>
    <row r="1985" s="610" customFormat="true"/>
    <row r="1986" s="610" customFormat="true"/>
    <row r="1987" s="610" customFormat="true"/>
    <row r="1988" s="610" customFormat="true"/>
    <row r="1989" s="610" customFormat="true"/>
    <row r="1990" s="610" customFormat="true"/>
    <row r="1991" s="610" customFormat="true"/>
    <row r="1992" s="610" customFormat="true"/>
    <row r="1993" s="610" customFormat="true"/>
    <row r="1994" s="610" customFormat="true"/>
    <row r="1995" s="610" customFormat="true"/>
    <row r="1996" s="610" customFormat="true"/>
    <row r="1997" s="610" customFormat="true"/>
    <row r="1998" s="610" customFormat="true"/>
    <row r="1999" s="610" customFormat="true"/>
    <row r="2000" s="610" customFormat="true"/>
    <row r="2001" s="610" customFormat="true"/>
    <row r="2002" s="610" customFormat="true"/>
    <row r="2003" s="610" customFormat="true"/>
    <row r="2004" s="610" customFormat="true"/>
    <row r="2005" s="610" customFormat="true"/>
    <row r="2006" s="610" customFormat="true"/>
    <row r="2007" s="610" customFormat="true"/>
    <row r="2008" s="610" customFormat="true"/>
    <row r="2009" s="610" customFormat="true"/>
    <row r="2010" s="610" customFormat="true"/>
    <row r="2011" s="610" customFormat="true"/>
    <row r="2012" s="610" customFormat="true"/>
    <row r="2013" s="610" customFormat="true"/>
    <row r="2014" s="610" customFormat="true"/>
    <row r="2015" s="610" customFormat="true"/>
    <row r="2016" s="610" customFormat="true"/>
    <row r="2017" s="610" customFormat="true"/>
    <row r="2018" s="610" customFormat="true"/>
    <row r="2019" s="610" customFormat="true"/>
    <row r="2020" s="610" customFormat="true"/>
    <row r="2021" s="610" customFormat="true"/>
    <row r="2022" s="610" customFormat="true"/>
    <row r="2023" s="610" customFormat="true"/>
    <row r="2024" s="610" customFormat="true"/>
    <row r="2025" s="610" customFormat="true"/>
    <row r="2026" s="610" customFormat="true"/>
    <row r="2027" s="610" customFormat="true"/>
    <row r="2028" s="610" customFormat="true"/>
    <row r="2029" s="610" customFormat="true"/>
    <row r="2030" s="610" customFormat="true"/>
    <row r="2031" s="610" customFormat="true"/>
    <row r="2032" s="610" customFormat="true"/>
    <row r="2033" s="610" customFormat="true"/>
    <row r="2034" s="610" customFormat="true"/>
    <row r="2035" s="610" customFormat="true"/>
    <row r="2036" s="610" customFormat="true"/>
    <row r="2037" s="610" customFormat="true"/>
    <row r="2038" s="610" customFormat="true"/>
    <row r="2039" s="610" customFormat="true"/>
    <row r="2040" s="610" customFormat="true"/>
    <row r="2041" s="610" customFormat="true"/>
    <row r="2042" s="610" customFormat="true"/>
    <row r="2043" s="610" customFormat="true"/>
    <row r="2044" s="610" customFormat="true"/>
    <row r="2045" s="610" customFormat="true"/>
    <row r="2046" s="610" customFormat="true"/>
    <row r="2047" s="610" customFormat="true"/>
    <row r="2048" s="610" customFormat="true"/>
    <row r="2049" s="610" customFormat="true"/>
    <row r="2050" s="610" customFormat="true"/>
    <row r="2051" s="610" customFormat="true"/>
    <row r="2052" s="610" customFormat="true"/>
    <row r="2053" s="610" customFormat="true"/>
    <row r="2054" s="610" customFormat="true"/>
    <row r="2055" s="610" customFormat="true"/>
    <row r="2056" s="610" customFormat="true"/>
    <row r="2057" s="610" customFormat="true"/>
    <row r="2058" s="610" customFormat="true"/>
    <row r="2059" s="610" customFormat="true"/>
    <row r="2060" s="610" customFormat="true"/>
    <row r="2061" s="610" customFormat="true"/>
    <row r="2062" s="610" customFormat="true"/>
    <row r="2063" s="610" customFormat="true"/>
    <row r="2064" s="610" customFormat="true"/>
    <row r="2065" s="610" customFormat="true"/>
    <row r="2066" s="610" customFormat="true"/>
    <row r="2067" s="610" customFormat="true"/>
    <row r="2068" s="610" customFormat="true"/>
    <row r="2069" s="610" customFormat="true"/>
    <row r="2070" s="610" customFormat="true"/>
    <row r="2071" s="610" customFormat="true"/>
    <row r="2072" s="610" customFormat="true"/>
    <row r="2073" s="610" customFormat="true"/>
    <row r="2074" s="610" customFormat="true"/>
    <row r="2075" s="610" customFormat="true"/>
    <row r="2076" s="610" customFormat="true"/>
    <row r="2077" s="610" customFormat="true"/>
    <row r="2078" s="610" customFormat="true"/>
    <row r="2079" s="610" customFormat="true"/>
    <row r="2080" s="610" customFormat="true"/>
    <row r="2081" s="610" customFormat="true"/>
    <row r="2082" s="610" customFormat="true"/>
    <row r="2083" s="610" customFormat="true"/>
    <row r="2084" s="610" customFormat="true"/>
    <row r="2085" s="610" customFormat="true"/>
    <row r="2086" s="610" customFormat="true"/>
    <row r="2087" s="610" customFormat="true"/>
    <row r="2088" s="610" customFormat="true"/>
    <row r="2089" s="610" customFormat="true"/>
    <row r="2090" s="610" customFormat="true"/>
    <row r="2091" s="610" customFormat="true"/>
    <row r="2092" s="610" customFormat="true"/>
    <row r="2093" s="610" customFormat="true"/>
    <row r="2094" s="610" customFormat="true"/>
    <row r="2095" s="610" customFormat="true"/>
    <row r="2096" s="610" customFormat="true"/>
    <row r="2097" s="610" customFormat="true"/>
    <row r="2098" s="610" customFormat="true"/>
    <row r="2099" s="610" customFormat="true"/>
    <row r="2100" s="610" customFormat="true"/>
    <row r="2101" s="610" customFormat="true"/>
    <row r="2102" s="610" customFormat="true"/>
    <row r="2103" s="610" customFormat="true"/>
    <row r="2104" s="610" customFormat="true"/>
    <row r="2105" s="610" customFormat="true"/>
    <row r="2106" s="610" customFormat="true"/>
    <row r="2107" s="610" customFormat="true"/>
    <row r="2108" s="610" customFormat="true"/>
    <row r="2109" s="610" customFormat="true"/>
    <row r="2110" s="610" customFormat="true"/>
    <row r="2111" s="610" customFormat="true"/>
    <row r="2112" s="610" customFormat="true"/>
    <row r="2113" s="610" customFormat="true"/>
    <row r="2114" s="610" customFormat="true"/>
    <row r="2115" s="610" customFormat="true"/>
    <row r="2116" s="610" customFormat="true"/>
    <row r="2117" s="610" customFormat="true"/>
    <row r="2118" s="610" customFormat="true"/>
    <row r="2119" s="610" customFormat="true"/>
    <row r="2120" s="610" customFormat="true"/>
    <row r="2121" s="610" customFormat="true"/>
    <row r="2122" s="610" customFormat="true"/>
    <row r="2123" s="610" customFormat="true"/>
    <row r="2124" s="610" customFormat="true"/>
    <row r="2125" s="610" customFormat="true"/>
    <row r="2126" s="610" customFormat="true"/>
    <row r="2127" s="610" customFormat="true"/>
    <row r="2128" s="610" customFormat="true"/>
    <row r="2129" s="610" customFormat="true"/>
    <row r="2130" s="610" customFormat="true"/>
    <row r="2131" s="610" customFormat="true"/>
    <row r="2132" s="610" customFormat="true"/>
    <row r="2133" s="610" customFormat="true"/>
    <row r="2134" s="610" customFormat="true"/>
    <row r="2135" s="610" customFormat="true"/>
    <row r="2136" s="610" customFormat="true"/>
    <row r="2137" s="610" customFormat="true"/>
    <row r="2138" s="610" customFormat="true"/>
    <row r="2139" s="610" customFormat="true"/>
    <row r="2140" s="610" customFormat="true"/>
    <row r="2141" s="610" customFormat="true"/>
    <row r="2142" s="610" customFormat="true"/>
    <row r="2143" s="610" customFormat="true"/>
    <row r="2144" s="610" customFormat="true"/>
    <row r="2145" s="610" customFormat="true"/>
    <row r="2146" s="610" customFormat="true"/>
    <row r="2147" s="610" customFormat="true"/>
    <row r="2148" s="610" customFormat="true"/>
    <row r="2149" s="610" customFormat="true"/>
    <row r="2150" s="610" customFormat="true"/>
    <row r="2151" s="610" customFormat="true"/>
    <row r="2152" s="610" customFormat="true"/>
    <row r="2153" s="610" customFormat="true"/>
    <row r="2154" s="610" customFormat="true"/>
    <row r="2155" s="610" customFormat="true"/>
    <row r="2156" s="610" customFormat="true"/>
    <row r="2157" s="610" customFormat="true"/>
    <row r="2158" s="610" customFormat="true"/>
    <row r="2159" s="610" customFormat="true"/>
    <row r="2160" s="610" customFormat="true"/>
    <row r="2161" s="610" customFormat="true"/>
    <row r="2162" s="610" customFormat="true"/>
    <row r="2163" s="610" customFormat="true"/>
    <row r="2164" s="610" customFormat="true"/>
    <row r="2165" s="610" customFormat="true"/>
    <row r="2166" s="610" customFormat="true"/>
    <row r="2167" s="610" customFormat="true"/>
    <row r="2168" s="610" customFormat="true"/>
    <row r="2169" s="610" customFormat="true"/>
    <row r="2170" s="610" customFormat="true"/>
    <row r="2171" s="610" customFormat="true"/>
    <row r="2172" s="610" customFormat="true"/>
    <row r="2173" s="610" customFormat="true"/>
    <row r="2174" s="610" customFormat="true"/>
    <row r="2175" s="610" customFormat="true"/>
    <row r="2176" s="610" customFormat="true"/>
    <row r="2177" s="610" customFormat="true"/>
    <row r="2178" s="610" customFormat="true"/>
    <row r="2179" s="610" customFormat="true"/>
    <row r="2180" s="610" customFormat="true"/>
    <row r="2181" s="610" customFormat="true"/>
    <row r="2182" s="610" customFormat="true"/>
    <row r="2183" s="610" customFormat="true"/>
    <row r="2184" s="610" customFormat="true"/>
    <row r="2185" s="610" customFormat="true"/>
    <row r="2186" s="610" customFormat="true"/>
    <row r="2187" s="610" customFormat="true"/>
    <row r="2188" s="610" customFormat="true"/>
    <row r="2189" s="610" customFormat="true"/>
    <row r="2190" s="610" customFormat="true"/>
    <row r="2191" s="610" customFormat="true"/>
    <row r="2192" s="610" customFormat="true"/>
    <row r="2193" s="610" customFormat="true"/>
    <row r="2194" s="610" customFormat="true"/>
    <row r="2195" s="610" customFormat="true"/>
    <row r="2196" s="610" customFormat="true"/>
    <row r="2197" s="610" customFormat="true"/>
    <row r="2198" s="610" customFormat="true"/>
    <row r="2199" s="610" customFormat="true"/>
    <row r="2200" s="610" customFormat="true"/>
    <row r="2201" s="610" customFormat="true"/>
    <row r="2202" s="610" customFormat="true"/>
    <row r="2203" s="610" customFormat="true"/>
    <row r="2204" s="610" customFormat="true"/>
    <row r="2205" s="610" customFormat="true"/>
    <row r="2206" s="610" customFormat="true"/>
    <row r="2207" s="610" customFormat="true"/>
    <row r="2208" s="610" customFormat="true"/>
    <row r="2209" s="610" customFormat="true"/>
    <row r="2210" s="610" customFormat="true"/>
    <row r="2211" s="610" customFormat="true"/>
    <row r="2212" s="610" customFormat="true"/>
    <row r="2213" s="610" customFormat="true"/>
    <row r="2214" s="610" customFormat="true"/>
    <row r="2215" s="610" customFormat="true"/>
    <row r="2216" s="610" customFormat="true"/>
    <row r="2217" s="610" customFormat="true"/>
    <row r="2218" s="610" customFormat="true"/>
    <row r="2219" s="610" customFormat="true"/>
    <row r="2220" s="610" customFormat="true"/>
    <row r="2221" s="610" customFormat="true"/>
    <row r="2222" s="610" customFormat="true"/>
    <row r="2223" s="610" customFormat="true"/>
    <row r="2224" s="610" customFormat="true"/>
    <row r="2225" s="610" customFormat="true"/>
    <row r="2226" s="610" customFormat="true"/>
    <row r="2227" s="610" customFormat="true"/>
    <row r="2228" s="610" customFormat="true"/>
    <row r="2229" s="610" customFormat="true"/>
    <row r="2230" s="610" customFormat="true"/>
    <row r="2231" s="610" customFormat="true"/>
    <row r="2232" s="610" customFormat="true"/>
    <row r="2233" s="610" customFormat="true"/>
    <row r="2234" s="610" customFormat="true"/>
    <row r="2235" s="610" customFormat="true"/>
    <row r="2236" s="610" customFormat="true"/>
    <row r="2237" s="610" customFormat="true"/>
    <row r="2238" s="610" customFormat="true"/>
    <row r="2239" s="610" customFormat="true"/>
    <row r="2240" s="610" customFormat="true"/>
    <row r="2241" s="610" customFormat="true"/>
    <row r="2242" s="610" customFormat="true"/>
    <row r="2243" s="610" customFormat="true"/>
    <row r="2244" s="610" customFormat="true"/>
    <row r="2245" s="610" customFormat="true"/>
    <row r="2246" s="610" customFormat="true"/>
    <row r="2247" s="610" customFormat="true"/>
    <row r="2248" s="610" customFormat="true"/>
    <row r="2249" s="610" customFormat="true"/>
    <row r="2250" s="610" customFormat="true"/>
    <row r="2251" s="610" customFormat="true"/>
    <row r="2252" s="610" customFormat="true"/>
    <row r="2253" s="610" customFormat="true"/>
    <row r="2254" s="610" customFormat="true"/>
    <row r="2255" s="610" customFormat="true"/>
    <row r="2256" s="610" customFormat="true"/>
    <row r="2257" s="610" customFormat="true"/>
    <row r="2258" s="610" customFormat="true"/>
    <row r="2259" s="610" customFormat="true"/>
    <row r="2260" s="610" customFormat="true"/>
    <row r="2261" s="610" customFormat="true"/>
    <row r="2262" s="610" customFormat="true"/>
    <row r="2263" s="610" customFormat="true"/>
    <row r="2264" s="610" customFormat="true"/>
    <row r="2265" s="610" customFormat="true"/>
    <row r="2266" s="610" customFormat="true"/>
    <row r="2267" s="610" customFormat="true"/>
    <row r="2268" s="610" customFormat="true"/>
    <row r="2269" s="610" customFormat="true"/>
    <row r="2270" s="610" customFormat="true"/>
    <row r="2271" s="610" customFormat="true"/>
    <row r="2272" s="610" customFormat="true"/>
    <row r="2273" s="610" customFormat="true"/>
    <row r="2274" s="610" customFormat="true"/>
    <row r="2275" s="610" customFormat="true"/>
    <row r="2276" s="610" customFormat="true"/>
    <row r="2277" s="610" customFormat="true"/>
    <row r="2278" s="610" customFormat="true"/>
    <row r="2279" s="610" customFormat="true"/>
    <row r="2280" s="610" customFormat="true"/>
    <row r="2281" s="610" customFormat="true"/>
    <row r="2282" s="610" customFormat="true"/>
    <row r="2283" s="610" customFormat="true"/>
    <row r="2284" s="610" customFormat="true"/>
    <row r="2285" s="610" customFormat="true"/>
    <row r="2286" s="610" customFormat="true"/>
    <row r="2287" s="610" customFormat="true"/>
    <row r="2288" s="610" customFormat="true"/>
    <row r="2289" s="610" customFormat="true"/>
    <row r="2290" s="610" customFormat="true"/>
    <row r="2291" s="610" customFormat="true"/>
    <row r="2292" s="610" customFormat="true"/>
    <row r="2293" s="610" customFormat="true"/>
    <row r="2294" s="610" customFormat="true"/>
    <row r="2295" s="610" customFormat="true"/>
    <row r="2296" s="610" customFormat="true"/>
    <row r="2297" s="610" customFormat="true"/>
    <row r="2298" s="610" customFormat="true"/>
    <row r="2299" s="610" customFormat="true"/>
    <row r="2300" s="610" customFormat="true"/>
    <row r="2301" s="610" customFormat="true"/>
    <row r="2302" s="610" customFormat="true"/>
    <row r="2303" s="610" customFormat="true"/>
    <row r="2304" s="610" customFormat="true"/>
    <row r="2305" s="610" customFormat="true"/>
    <row r="2306" s="610" customFormat="true"/>
    <row r="2307" s="610" customFormat="true"/>
    <row r="2308" s="610" customFormat="true"/>
    <row r="2309" s="610" customFormat="true"/>
    <row r="2310" s="610" customFormat="true"/>
    <row r="2311" s="610" customFormat="true"/>
    <row r="2312" s="610" customFormat="true"/>
    <row r="2313" s="610" customFormat="true"/>
    <row r="2314" s="610" customFormat="true"/>
    <row r="2315" s="610" customFormat="true"/>
    <row r="2316" s="610" customFormat="true"/>
    <row r="2317" s="610" customFormat="true"/>
    <row r="2318" s="610" customFormat="true"/>
    <row r="2319" s="610" customFormat="true"/>
    <row r="2320" s="610" customFormat="true"/>
    <row r="2321" s="610" customFormat="true"/>
    <row r="2322" s="610" customFormat="true"/>
    <row r="2323" s="610" customFormat="true"/>
    <row r="2324" s="610" customFormat="true"/>
    <row r="2325" s="610" customFormat="true"/>
    <row r="2326" s="610" customFormat="true"/>
    <row r="2327" s="610" customFormat="true"/>
    <row r="2328" s="610" customFormat="true"/>
    <row r="2329" s="610" customFormat="true"/>
    <row r="2330" s="610" customFormat="true"/>
    <row r="2331" s="610" customFormat="true"/>
    <row r="2332" s="610" customFormat="true"/>
    <row r="2333" s="610" customFormat="true"/>
    <row r="2334" s="610" customFormat="true"/>
    <row r="2335" s="610" customFormat="true"/>
    <row r="2336" s="610" customFormat="true"/>
    <row r="2337" s="610" customFormat="true"/>
    <row r="2338" s="610" customFormat="true"/>
    <row r="2339" s="610" customFormat="true"/>
    <row r="2340" s="610" customFormat="true"/>
    <row r="2341" s="610" customFormat="true"/>
    <row r="2342" s="610" customFormat="true"/>
    <row r="2343" s="610" customFormat="true"/>
    <row r="2344" s="610" customFormat="true"/>
    <row r="2345" s="610" customFormat="true"/>
    <row r="2346" s="610" customFormat="true"/>
    <row r="2347" s="610" customFormat="true"/>
    <row r="2348" s="610" customFormat="true"/>
    <row r="2349" s="610" customFormat="true"/>
    <row r="2350" s="610" customFormat="true"/>
    <row r="2351" s="610" customFormat="true"/>
    <row r="2352" s="610" customFormat="true"/>
    <row r="2353" s="610" customFormat="true"/>
    <row r="2354" s="610" customFormat="true"/>
    <row r="2355" s="610" customFormat="true"/>
    <row r="2356" s="610" customFormat="true"/>
    <row r="2357" s="610" customFormat="true"/>
    <row r="2358" s="610" customFormat="true"/>
    <row r="2359" s="610" customFormat="true"/>
    <row r="2360" s="610" customFormat="true"/>
    <row r="2361" s="610" customFormat="true"/>
    <row r="2362" s="610" customFormat="true"/>
    <row r="2363" s="610" customFormat="true"/>
    <row r="2364" s="610" customFormat="true"/>
    <row r="2365" s="610" customFormat="true"/>
    <row r="2366" s="610" customFormat="true"/>
    <row r="2367" s="610" customFormat="true"/>
    <row r="2368" s="610" customFormat="true"/>
    <row r="2369" s="610" customFormat="true"/>
    <row r="2370" s="610" customFormat="true"/>
    <row r="2371" s="610" customFormat="true"/>
    <row r="2372" s="610" customFormat="true"/>
    <row r="2373" s="610" customFormat="true"/>
    <row r="2374" s="610" customFormat="true"/>
    <row r="2375" s="610" customFormat="true"/>
    <row r="2376" s="610" customFormat="true"/>
    <row r="2377" s="610" customFormat="true"/>
    <row r="2378" s="610" customFormat="true"/>
    <row r="2379" s="610" customFormat="true"/>
    <row r="2380" s="610" customFormat="true"/>
    <row r="2381" s="610" customFormat="true"/>
    <row r="2382" s="610" customFormat="true"/>
    <row r="2383" s="610" customFormat="true"/>
    <row r="2384" s="610" customFormat="true"/>
    <row r="2385" s="610" customFormat="true"/>
    <row r="2386" s="610" customFormat="true"/>
    <row r="2387" s="610" customFormat="true"/>
    <row r="2388" s="610" customFormat="true"/>
    <row r="2389" s="610" customFormat="true"/>
    <row r="2390" s="610" customFormat="true"/>
    <row r="2391" s="610" customFormat="true"/>
    <row r="2392" s="610" customFormat="true"/>
    <row r="2393" s="610" customFormat="true"/>
    <row r="2394" s="610" customFormat="true"/>
    <row r="2395" s="610" customFormat="true"/>
    <row r="2396" s="610" customFormat="true"/>
    <row r="2397" s="610" customFormat="true"/>
    <row r="2398" s="610" customFormat="true"/>
    <row r="2399" s="610" customFormat="true"/>
    <row r="2400" s="610" customFormat="true"/>
    <row r="2401" s="610" customFormat="true"/>
    <row r="2402" s="610" customFormat="true"/>
    <row r="2403" s="610" customFormat="true"/>
    <row r="2404" s="610" customFormat="true"/>
    <row r="2405" s="610" customFormat="true"/>
    <row r="2406" s="610" customFormat="true"/>
    <row r="2407" s="610" customFormat="true"/>
    <row r="2408" s="610" customFormat="true"/>
    <row r="2409" s="610" customFormat="true"/>
    <row r="2410" s="610" customFormat="true"/>
    <row r="2411" s="610" customFormat="true"/>
    <row r="2412" s="610" customFormat="true"/>
    <row r="2413" s="610" customFormat="true"/>
    <row r="2414" s="610" customFormat="true"/>
    <row r="2415" s="610" customFormat="true"/>
    <row r="2416" s="610" customFormat="true"/>
    <row r="2417" s="610" customFormat="true"/>
    <row r="2418" s="610" customFormat="true"/>
    <row r="2419" s="610" customFormat="true"/>
    <row r="2420" s="610" customFormat="true"/>
    <row r="2421" s="610" customFormat="true"/>
    <row r="2422" s="610" customFormat="true"/>
    <row r="2423" s="610" customFormat="true"/>
    <row r="2424" s="610" customFormat="true"/>
    <row r="2425" s="610" customFormat="true"/>
    <row r="2426" s="610" customFormat="true"/>
    <row r="2427" s="610" customFormat="true"/>
    <row r="2428" s="610" customFormat="true"/>
    <row r="2429" s="610" customFormat="true"/>
    <row r="2430" s="610" customFormat="true"/>
    <row r="2431" s="610" customFormat="true"/>
    <row r="2432" s="610" customFormat="true"/>
    <row r="2433" s="610" customFormat="true"/>
    <row r="2434" s="610" customFormat="true"/>
    <row r="2435" s="610" customFormat="true"/>
    <row r="2436" s="610" customFormat="true"/>
    <row r="2437" s="610" customFormat="true"/>
    <row r="2438" s="610" customFormat="true"/>
    <row r="2439" s="610" customFormat="true"/>
    <row r="2440" s="610" customFormat="true"/>
    <row r="2441" s="610" customFormat="true"/>
    <row r="2442" s="610" customFormat="true"/>
    <row r="2443" s="610" customFormat="true"/>
    <row r="2444" s="610" customFormat="true"/>
    <row r="2445" s="610" customFormat="true"/>
    <row r="2446" s="610" customFormat="true"/>
    <row r="2447" s="610" customFormat="true"/>
    <row r="2448" s="610" customFormat="true"/>
    <row r="2449" s="610" customFormat="true"/>
    <row r="2450" s="610" customFormat="true"/>
    <row r="2451" s="610" customFormat="true"/>
    <row r="2452" s="610" customFormat="true"/>
    <row r="2453" s="610" customFormat="true"/>
    <row r="2454" s="610" customFormat="true"/>
    <row r="2455" s="610" customFormat="true"/>
    <row r="2456" s="610" customFormat="true"/>
    <row r="2457" s="610" customFormat="true"/>
    <row r="2458" s="610" customFormat="true"/>
    <row r="2459" s="610" customFormat="true"/>
    <row r="2460" s="610" customFormat="true"/>
    <row r="2461" s="610" customFormat="true"/>
    <row r="2462" s="610" customFormat="true"/>
    <row r="2463" s="610" customFormat="true"/>
    <row r="2464" s="610" customFormat="true"/>
    <row r="2465" s="610" customFormat="true"/>
    <row r="2466" s="610" customFormat="true"/>
    <row r="2467" s="610" customFormat="true"/>
    <row r="2468" s="610" customFormat="true"/>
    <row r="2469" s="610" customFormat="true"/>
    <row r="2470" s="610" customFormat="true"/>
    <row r="2471" s="610" customFormat="true"/>
    <row r="2472" s="610" customFormat="true"/>
    <row r="2473" s="610" customFormat="true"/>
    <row r="2474" s="610" customFormat="true"/>
    <row r="2475" s="610" customFormat="true"/>
    <row r="2476" s="610" customFormat="true"/>
    <row r="2477" s="610" customFormat="true"/>
    <row r="2478" s="610" customFormat="true"/>
    <row r="2479" s="610" customFormat="true"/>
    <row r="2480" s="610" customFormat="true"/>
    <row r="2481" s="610" customFormat="true"/>
    <row r="2482" s="610" customFormat="true"/>
    <row r="2483" s="610" customFormat="true"/>
    <row r="2484" s="610" customFormat="true"/>
    <row r="2485" s="610" customFormat="true"/>
    <row r="2486" s="610" customFormat="true"/>
    <row r="2487" s="610" customFormat="true"/>
    <row r="2488" s="610" customFormat="true"/>
    <row r="2489" s="610" customFormat="true"/>
    <row r="2490" s="610" customFormat="true"/>
    <row r="2491" s="610" customFormat="true"/>
    <row r="2492" s="610" customFormat="true"/>
    <row r="2493" s="610" customFormat="true"/>
    <row r="2494" s="610" customFormat="true"/>
    <row r="2495" s="610" customFormat="true"/>
    <row r="2496" s="610" customFormat="true"/>
    <row r="2497" s="610" customFormat="true"/>
    <row r="2498" s="610" customFormat="true"/>
    <row r="2499" s="610" customFormat="true"/>
    <row r="2500" s="610" customFormat="true"/>
    <row r="2501" s="610" customFormat="true"/>
    <row r="2502" s="610" customFormat="true"/>
    <row r="2503" s="610" customFormat="true"/>
    <row r="2504" s="610" customFormat="true"/>
    <row r="2505" s="610" customFormat="true"/>
    <row r="2506" s="610" customFormat="true"/>
    <row r="2507" s="610" customFormat="true"/>
    <row r="2508" s="610" customFormat="true"/>
    <row r="2509" s="610" customFormat="true"/>
    <row r="2510" s="610" customFormat="true"/>
    <row r="2511" s="610" customFormat="true"/>
    <row r="2512" s="610" customFormat="true"/>
    <row r="2513" s="610" customFormat="true"/>
    <row r="2514" s="610" customFormat="true"/>
    <row r="2515" s="610" customFormat="true"/>
    <row r="2516" s="610" customFormat="true"/>
    <row r="2517" s="610" customFormat="true"/>
    <row r="2518" s="610" customFormat="true"/>
    <row r="2519" s="610" customFormat="true"/>
    <row r="2520" s="610" customFormat="true"/>
    <row r="2521" s="610" customFormat="true"/>
    <row r="2522" s="610" customFormat="true"/>
    <row r="2523" s="610" customFormat="true"/>
    <row r="2524" s="610" customFormat="true"/>
    <row r="2525" s="610" customFormat="true"/>
    <row r="2526" s="610" customFormat="true"/>
    <row r="2527" s="610" customFormat="true"/>
    <row r="2528" s="610" customFormat="true"/>
    <row r="2529" s="610" customFormat="true"/>
    <row r="2530" s="610" customFormat="true"/>
    <row r="2531" s="610" customFormat="true"/>
    <row r="2532" s="610" customFormat="true"/>
    <row r="2533" s="610" customFormat="true"/>
    <row r="2534" s="610" customFormat="true"/>
    <row r="2535" s="610" customFormat="true"/>
    <row r="2536" s="610" customFormat="true"/>
    <row r="2537" s="610" customFormat="true"/>
    <row r="2538" s="610" customFormat="true"/>
    <row r="2539" s="610" customFormat="true"/>
    <row r="2540" s="610" customFormat="true"/>
    <row r="2541" s="610" customFormat="true"/>
    <row r="2542" s="610" customFormat="true"/>
    <row r="2543" s="610" customFormat="true"/>
    <row r="2544" s="610" customFormat="true"/>
    <row r="2545" s="610" customFormat="true"/>
    <row r="2546" s="610" customFormat="true"/>
    <row r="2547" s="610" customFormat="true"/>
    <row r="2548" s="610" customFormat="true"/>
    <row r="2549" s="610" customFormat="true"/>
    <row r="2550" s="610" customFormat="true"/>
    <row r="2551" s="610" customFormat="true"/>
    <row r="2552" s="610" customFormat="true"/>
    <row r="2553" s="610" customFormat="true"/>
    <row r="2554" s="610" customFormat="true"/>
    <row r="2555" s="610" customFormat="true"/>
    <row r="2556" s="610" customFormat="true"/>
    <row r="2557" s="610" customFormat="true"/>
    <row r="2558" s="610" customFormat="true"/>
    <row r="2559" s="610" customFormat="true"/>
    <row r="2560" s="610" customFormat="true"/>
    <row r="2561" s="610" customFormat="true"/>
    <row r="2562" s="610" customFormat="true"/>
    <row r="2563" s="610" customFormat="true"/>
    <row r="2564" s="610" customFormat="true"/>
    <row r="2565" s="610" customFormat="true"/>
    <row r="2566" s="610" customFormat="true"/>
    <row r="2567" s="610" customFormat="true"/>
    <row r="2568" s="610" customFormat="true"/>
    <row r="2569" s="610" customFormat="true"/>
    <row r="2570" s="610" customFormat="true"/>
    <row r="2571" s="610" customFormat="true"/>
    <row r="2572" s="610" customFormat="true"/>
    <row r="2573" s="610" customFormat="true"/>
    <row r="2574" s="610" customFormat="true"/>
    <row r="2575" s="610" customFormat="true"/>
    <row r="2576" s="610" customFormat="true"/>
    <row r="2577" s="610" customFormat="true"/>
    <row r="2578" s="610" customFormat="true"/>
    <row r="2579" s="610" customFormat="true"/>
    <row r="2580" s="610" customFormat="true"/>
    <row r="2581" s="610" customFormat="true"/>
    <row r="2582" s="610" customFormat="true"/>
    <row r="2583" s="610" customFormat="true"/>
    <row r="2584" s="610" customFormat="true"/>
    <row r="2585" s="610" customFormat="true"/>
    <row r="2586" s="610" customFormat="true"/>
    <row r="2587" s="610" customFormat="true"/>
    <row r="2588" s="610" customFormat="true"/>
    <row r="2589" s="610" customFormat="true"/>
    <row r="2590" s="610" customFormat="true"/>
    <row r="2591" s="610" customFormat="true"/>
    <row r="2592" s="610" customFormat="true"/>
    <row r="2593" s="610" customFormat="true"/>
    <row r="2594" s="610" customFormat="true"/>
    <row r="2595" s="610" customFormat="true"/>
    <row r="2596" s="610" customFormat="true"/>
    <row r="2597" s="610" customFormat="true"/>
    <row r="2598" s="610" customFormat="true"/>
    <row r="2599" s="610" customFormat="true"/>
    <row r="2600" s="610" customFormat="true"/>
    <row r="2601" s="610" customFormat="true"/>
    <row r="2602" s="610" customFormat="true"/>
    <row r="2603" s="610" customFormat="true"/>
    <row r="2604" s="610" customFormat="true"/>
    <row r="2605" s="610" customFormat="true"/>
    <row r="2606" s="610" customFormat="true"/>
    <row r="2607" s="610" customFormat="true"/>
    <row r="2608" s="610" customFormat="true"/>
    <row r="2609" s="610" customFormat="true"/>
    <row r="2610" s="610" customFormat="true"/>
    <row r="2611" s="610" customFormat="true"/>
    <row r="2612" s="610" customFormat="true"/>
    <row r="2613" s="610" customFormat="true"/>
    <row r="2614" s="610" customFormat="true"/>
    <row r="2615" s="610" customFormat="true"/>
    <row r="2616" s="610" customFormat="true"/>
    <row r="2617" s="610" customFormat="true"/>
    <row r="2618" s="610" customFormat="true"/>
    <row r="2619" s="610" customFormat="true"/>
    <row r="2620" s="610" customFormat="true"/>
    <row r="2621" s="610" customFormat="true"/>
    <row r="2622" s="610" customFormat="true"/>
    <row r="2623" s="610" customFormat="true"/>
    <row r="2624" s="610" customFormat="true"/>
    <row r="2625" s="610" customFormat="true"/>
    <row r="2626" s="610" customFormat="true"/>
    <row r="2627" s="610" customFormat="true"/>
    <row r="2628" s="610" customFormat="true"/>
    <row r="2629" s="610" customFormat="true"/>
    <row r="2630" s="610" customFormat="true"/>
    <row r="2631" s="610" customFormat="true"/>
    <row r="2632" s="610" customFormat="true"/>
    <row r="2633" s="610" customFormat="true"/>
    <row r="2634" s="610" customFormat="true"/>
    <row r="2635" s="610" customFormat="true"/>
    <row r="2636" s="610" customFormat="true"/>
    <row r="2637" s="610" customFormat="true"/>
    <row r="2638" s="610" customFormat="true"/>
    <row r="2639" s="610" customFormat="true"/>
    <row r="2640" s="610" customFormat="true"/>
    <row r="2641" s="610" customFormat="true"/>
    <row r="2642" s="610" customFormat="true"/>
    <row r="2643" s="610" customFormat="true"/>
    <row r="2644" s="610" customFormat="true"/>
    <row r="2645" s="610" customFormat="true"/>
    <row r="2646" s="610" customFormat="true"/>
    <row r="2647" s="610" customFormat="true"/>
    <row r="2648" s="610" customFormat="true"/>
    <row r="2649" s="610" customFormat="true"/>
    <row r="2650" s="610" customFormat="true"/>
    <row r="2651" s="610" customFormat="true"/>
    <row r="2652" s="610" customFormat="true"/>
    <row r="2653" s="610" customFormat="true"/>
    <row r="2654" s="610" customFormat="true"/>
    <row r="2655" s="610" customFormat="true"/>
    <row r="2656" s="610" customFormat="true"/>
    <row r="2657" s="610" customFormat="true"/>
    <row r="2658" s="610" customFormat="true"/>
    <row r="2659" s="610" customFormat="true"/>
    <row r="2660" s="610" customFormat="true"/>
    <row r="2661" s="610" customFormat="true"/>
    <row r="2662" s="610" customFormat="true"/>
    <row r="2663" s="610" customFormat="true"/>
    <row r="2664" s="610" customFormat="true"/>
    <row r="2665" s="610" customFormat="true"/>
    <row r="2666" s="610" customFormat="true"/>
    <row r="2667" s="610" customFormat="true"/>
    <row r="2668" s="610" customFormat="true"/>
    <row r="2669" s="610" customFormat="true"/>
    <row r="2670" s="610" customFormat="true"/>
    <row r="2671" s="610" customFormat="true"/>
    <row r="2672" s="610" customFormat="true"/>
    <row r="2673" s="610" customFormat="true"/>
    <row r="2674" s="610" customFormat="true"/>
    <row r="2675" s="610" customFormat="true"/>
    <row r="2676" s="610" customFormat="true"/>
    <row r="2677" s="610" customFormat="true"/>
    <row r="2678" s="610" customFormat="true"/>
    <row r="2679" s="610" customFormat="true"/>
    <row r="2680" s="610" customFormat="true"/>
    <row r="2681" s="610" customFormat="true"/>
    <row r="2682" s="610" customFormat="true"/>
    <row r="2683" s="610" customFormat="true"/>
    <row r="2684" s="610" customFormat="true"/>
    <row r="2685" s="610" customFormat="true"/>
    <row r="2686" s="610" customFormat="true"/>
    <row r="2687" s="610" customFormat="true"/>
    <row r="2688" s="610" customFormat="true"/>
    <row r="2689" s="610" customFormat="true"/>
    <row r="2690" s="610" customFormat="true"/>
    <row r="2691" s="610" customFormat="true"/>
    <row r="2692" s="610" customFormat="true"/>
    <row r="2693" s="610" customFormat="true"/>
    <row r="2694" s="610" customFormat="true"/>
    <row r="2695" s="610" customFormat="true"/>
    <row r="2696" s="610" customFormat="true"/>
    <row r="2697" s="610" customFormat="true"/>
    <row r="2698" s="610" customFormat="true"/>
    <row r="2699" s="610" customFormat="true"/>
    <row r="2700" s="610" customFormat="true"/>
    <row r="2701" s="610" customFormat="true"/>
    <row r="2702" s="610" customFormat="true"/>
    <row r="2703" s="610" customFormat="true"/>
    <row r="2704" s="610" customFormat="true"/>
    <row r="2705" s="610" customFormat="true"/>
    <row r="2706" s="610" customFormat="true"/>
    <row r="2707" s="610" customFormat="true"/>
    <row r="2708" s="610" customFormat="true"/>
    <row r="2709" s="610" customFormat="true"/>
    <row r="2710" s="610" customFormat="true"/>
    <row r="2711" s="610" customFormat="true"/>
    <row r="2712" s="610" customFormat="true"/>
    <row r="2713" s="610" customFormat="true"/>
    <row r="2714" s="610" customFormat="true"/>
    <row r="2715" s="610" customFormat="true"/>
    <row r="2716" s="610" customFormat="true"/>
    <row r="2717" s="610" customFormat="true"/>
    <row r="2718" s="610" customFormat="true"/>
    <row r="2719" s="610" customFormat="true"/>
    <row r="2720" s="610" customFormat="true"/>
    <row r="2721" s="610" customFormat="true"/>
    <row r="2722" s="610" customFormat="true"/>
    <row r="2723" s="610" customFormat="true"/>
    <row r="2724" s="610" customFormat="true"/>
    <row r="2725" s="610" customFormat="true"/>
    <row r="2726" s="610" customFormat="true"/>
    <row r="2727" s="610" customFormat="true"/>
    <row r="2728" s="610" customFormat="true"/>
    <row r="2729" s="610" customFormat="true"/>
    <row r="2730" s="610" customFormat="true"/>
    <row r="2731" s="610" customFormat="true"/>
    <row r="2732" s="610" customFormat="true"/>
    <row r="2733" s="610" customFormat="true"/>
    <row r="2734" s="610" customFormat="true"/>
    <row r="2735" s="610" customFormat="true"/>
    <row r="2736" s="610" customFormat="true"/>
    <row r="2737" s="610" customFormat="true"/>
    <row r="2738" s="610" customFormat="true"/>
    <row r="2739" s="610" customFormat="true"/>
    <row r="2740" s="610" customFormat="true"/>
    <row r="2741" s="610" customFormat="true"/>
    <row r="2742" s="610" customFormat="true"/>
    <row r="2743" s="610" customFormat="true"/>
    <row r="2744" s="610" customFormat="true"/>
    <row r="2745" s="610" customFormat="true"/>
    <row r="2746" s="610" customFormat="true"/>
    <row r="2747" s="610" customFormat="true"/>
    <row r="2748" s="610" customFormat="true"/>
    <row r="2749" s="610" customFormat="true"/>
    <row r="2750" s="610" customFormat="true"/>
    <row r="2751" s="610" customFormat="true"/>
    <row r="2752" s="610" customFormat="true"/>
    <row r="2753" s="610" customFormat="true"/>
    <row r="2754" s="610" customFormat="true"/>
    <row r="2755" s="610" customFormat="true"/>
    <row r="2756" s="610" customFormat="true"/>
    <row r="2757" s="610" customFormat="true"/>
    <row r="2758" s="610" customFormat="true"/>
    <row r="2759" s="610" customFormat="true"/>
    <row r="2760" s="610" customFormat="true"/>
    <row r="2761" s="610" customFormat="true"/>
    <row r="2762" s="610" customFormat="true"/>
    <row r="2763" s="610" customFormat="true"/>
    <row r="2764" s="610" customFormat="true"/>
    <row r="2765" s="610" customFormat="true"/>
    <row r="2766" s="610" customFormat="true"/>
    <row r="2767" s="610" customFormat="true"/>
    <row r="2768" s="610" customFormat="true"/>
    <row r="2769" s="610" customFormat="true"/>
    <row r="2770" s="610" customFormat="true"/>
    <row r="2771" s="610" customFormat="true"/>
    <row r="2772" s="610" customFormat="true"/>
    <row r="2773" s="610" customFormat="true"/>
    <row r="2774" s="610" customFormat="true"/>
    <row r="2775" s="610" customFormat="true"/>
    <row r="2776" s="610" customFormat="true"/>
    <row r="2777" s="610" customFormat="true"/>
    <row r="2778" s="610" customFormat="true"/>
    <row r="2779" s="610" customFormat="true"/>
    <row r="2780" s="610" customFormat="true"/>
    <row r="2781" s="610" customFormat="true"/>
    <row r="2782" s="610" customFormat="true"/>
    <row r="2783" s="610" customFormat="true"/>
    <row r="2784" s="610" customFormat="true"/>
    <row r="2785" s="610" customFormat="true"/>
    <row r="2786" s="610" customFormat="true"/>
    <row r="2787" s="610" customFormat="true"/>
    <row r="2788" s="610" customFormat="true"/>
    <row r="2789" s="610" customFormat="true"/>
    <row r="2790" s="610" customFormat="true"/>
    <row r="2791" s="610" customFormat="true"/>
    <row r="2792" s="610" customFormat="true"/>
    <row r="2793" s="610" customFormat="true"/>
    <row r="2794" s="610" customFormat="true"/>
    <row r="2795" s="610" customFormat="true"/>
    <row r="2796" s="610" customFormat="true"/>
    <row r="2797" s="610" customFormat="true"/>
    <row r="2798" s="610" customFormat="true"/>
    <row r="2799" s="610" customFormat="true"/>
    <row r="2800" s="610" customFormat="true"/>
    <row r="2801" s="610" customFormat="true"/>
    <row r="2802" s="610" customFormat="true"/>
    <row r="2803" s="610" customFormat="true"/>
    <row r="2804" s="610" customFormat="true"/>
    <row r="2805" s="610" customFormat="true"/>
    <row r="2806" s="610" customFormat="true"/>
    <row r="2807" s="610" customFormat="true"/>
    <row r="2808" s="610" customFormat="true"/>
    <row r="2809" s="610" customFormat="true"/>
    <row r="2810" s="610" customFormat="true"/>
    <row r="2811" s="610" customFormat="true"/>
    <row r="2812" s="610" customFormat="true"/>
    <row r="2813" s="610" customFormat="true"/>
    <row r="2814" s="610" customFormat="true"/>
    <row r="2815" s="610" customFormat="true"/>
    <row r="2816" s="610" customFormat="true"/>
    <row r="2817" s="610" customFormat="true"/>
    <row r="2818" s="610" customFormat="true"/>
    <row r="2819" s="610" customFormat="true"/>
    <row r="2820" s="610" customFormat="true"/>
    <row r="2821" s="610" customFormat="true"/>
    <row r="2822" s="610" customFormat="true"/>
    <row r="2823" s="610" customFormat="true"/>
    <row r="2824" s="610" customFormat="true"/>
    <row r="2825" s="610" customFormat="true"/>
    <row r="2826" s="610" customFormat="true"/>
    <row r="2827" s="610" customFormat="true"/>
    <row r="2828" s="610" customFormat="true"/>
    <row r="2829" s="610" customFormat="true"/>
    <row r="2830" s="610" customFormat="true"/>
    <row r="2831" s="610" customFormat="true"/>
    <row r="2832" s="610" customFormat="true"/>
    <row r="2833" s="610" customFormat="true"/>
    <row r="2834" s="610" customFormat="true"/>
    <row r="2835" s="610" customFormat="true"/>
    <row r="2836" s="610" customFormat="true"/>
    <row r="2837" s="610" customFormat="true"/>
    <row r="2838" s="610" customFormat="true"/>
    <row r="2839" s="610" customFormat="true"/>
    <row r="2840" s="610" customFormat="true"/>
    <row r="2841" s="610" customFormat="true"/>
    <row r="2842" s="610" customFormat="true"/>
    <row r="2843" s="610" customFormat="true"/>
    <row r="2844" s="610" customFormat="true"/>
    <row r="2845" s="610" customFormat="true"/>
    <row r="2846" s="610" customFormat="true"/>
    <row r="2847" s="610" customFormat="true"/>
    <row r="2848" s="610" customFormat="true"/>
    <row r="2849" s="610" customFormat="true"/>
    <row r="2850" s="610" customFormat="true"/>
    <row r="2851" s="610" customFormat="true"/>
    <row r="2852" s="610" customFormat="true"/>
    <row r="2853" s="610" customFormat="true"/>
    <row r="2854" s="610" customFormat="true"/>
    <row r="2855" s="610" customFormat="true"/>
    <row r="2856" s="610" customFormat="true"/>
    <row r="2857" s="610" customFormat="true"/>
    <row r="2858" s="610" customFormat="true"/>
    <row r="2859" s="610" customFormat="true"/>
    <row r="2860" s="610" customFormat="true"/>
    <row r="2861" s="610" customFormat="true"/>
    <row r="2862" s="610" customFormat="true"/>
    <row r="2863" s="610" customFormat="true"/>
    <row r="2864" s="610" customFormat="true"/>
    <row r="2865" s="610" customFormat="true"/>
    <row r="2866" s="610" customFormat="true"/>
    <row r="2867" s="610" customFormat="true"/>
    <row r="2868" s="610" customFormat="true"/>
    <row r="2869" s="610" customFormat="true"/>
    <row r="2870" s="610" customFormat="true"/>
    <row r="2871" s="610" customFormat="true"/>
    <row r="2872" s="610" customFormat="true"/>
    <row r="2873" s="610" customFormat="true"/>
    <row r="2874" s="610" customFormat="true"/>
    <row r="2875" s="610" customFormat="true"/>
    <row r="2876" s="610" customFormat="true"/>
    <row r="2877" s="610" customFormat="true"/>
    <row r="2878" s="610" customFormat="true"/>
    <row r="2879" s="610" customFormat="true"/>
    <row r="2880" s="610" customFormat="true"/>
    <row r="2881" s="610" customFormat="true"/>
    <row r="2882" s="610" customFormat="true"/>
    <row r="2883" s="610" customFormat="true"/>
    <row r="2884" s="610" customFormat="true"/>
    <row r="2885" s="610" customFormat="true"/>
    <row r="2886" s="610" customFormat="true"/>
    <row r="2887" s="610" customFormat="true"/>
    <row r="2888" s="610" customFormat="true"/>
    <row r="2889" s="610" customFormat="true"/>
    <row r="2890" s="610" customFormat="true"/>
    <row r="2891" s="610" customFormat="true"/>
    <row r="2892" s="610" customFormat="true"/>
    <row r="2893" s="610" customFormat="true"/>
    <row r="2894" s="610" customFormat="true"/>
    <row r="2895" s="610" customFormat="true"/>
    <row r="2896" s="610" customFormat="true"/>
    <row r="2897" s="610" customFormat="true"/>
    <row r="2898" s="610" customFormat="true"/>
    <row r="2899" s="610" customFormat="true"/>
    <row r="2900" s="610" customFormat="true"/>
    <row r="2901" s="610" customFormat="true"/>
    <row r="2902" s="610" customFormat="true"/>
    <row r="2903" s="610" customFormat="true"/>
    <row r="2904" s="610" customFormat="true"/>
    <row r="2905" s="610" customFormat="true"/>
    <row r="2906" s="610" customFormat="true"/>
    <row r="2907" s="610" customFormat="true"/>
    <row r="2908" s="610" customFormat="true"/>
    <row r="2909" s="610" customFormat="true"/>
    <row r="2910" s="610" customFormat="true"/>
    <row r="2911" s="610" customFormat="true"/>
    <row r="2912" s="610" customFormat="true"/>
    <row r="2913" s="610" customFormat="true"/>
    <row r="2914" s="610" customFormat="true"/>
    <row r="2915" s="610" customFormat="true"/>
    <row r="2916" s="610" customFormat="true"/>
    <row r="2917" s="610" customFormat="true"/>
    <row r="2918" s="610" customFormat="true"/>
    <row r="2919" s="610" customFormat="true"/>
    <row r="2920" s="610" customFormat="true"/>
    <row r="2921" s="610" customFormat="true"/>
    <row r="2922" s="610" customFormat="true"/>
    <row r="2923" s="610" customFormat="true"/>
    <row r="2924" s="610" customFormat="true"/>
    <row r="2925" s="610" customFormat="true"/>
    <row r="2926" s="610" customFormat="true"/>
    <row r="2927" s="610" customFormat="true"/>
    <row r="2928" s="610" customFormat="true"/>
    <row r="2929" s="610" customFormat="true"/>
    <row r="2930" s="610" customFormat="true"/>
    <row r="2931" s="610" customFormat="true"/>
    <row r="2932" s="610" customFormat="true"/>
    <row r="2933" s="610" customFormat="true"/>
    <row r="2934" s="610" customFormat="true"/>
    <row r="2935" s="610" customFormat="true"/>
    <row r="2936" s="610" customFormat="true"/>
    <row r="2937" s="610" customFormat="true"/>
    <row r="2938" s="610" customFormat="true"/>
    <row r="2939" s="610" customFormat="true"/>
    <row r="2940" s="610" customFormat="true"/>
    <row r="2941" s="610" customFormat="true"/>
    <row r="2942" s="610" customFormat="true"/>
    <row r="2943" s="610" customFormat="true"/>
    <row r="2944" s="610" customFormat="true"/>
    <row r="2945" s="610" customFormat="true"/>
    <row r="2946" s="610" customFormat="true"/>
    <row r="2947" s="610" customFormat="true"/>
    <row r="2948" s="610" customFormat="true"/>
    <row r="2949" s="610" customFormat="true"/>
    <row r="2950" s="610" customFormat="true"/>
    <row r="2951" s="610" customFormat="true"/>
    <row r="2952" s="610" customFormat="true"/>
    <row r="2953" s="610" customFormat="true"/>
    <row r="2954" s="610" customFormat="true"/>
    <row r="2955" s="610" customFormat="true"/>
    <row r="2956" s="610" customFormat="true"/>
    <row r="2957" s="610" customFormat="true"/>
    <row r="2958" s="610" customFormat="true"/>
    <row r="2959" s="610" customFormat="true"/>
    <row r="2960" s="610" customFormat="true"/>
    <row r="2961" s="610" customFormat="true"/>
    <row r="2962" s="610" customFormat="true"/>
    <row r="2963" s="610" customFormat="true"/>
    <row r="2964" s="610" customFormat="true"/>
    <row r="2965" s="610" customFormat="true"/>
    <row r="2966" s="610" customFormat="true"/>
    <row r="2967" s="610" customFormat="true"/>
    <row r="2968" s="610" customFormat="true"/>
    <row r="2969" s="610" customFormat="true"/>
    <row r="2970" s="610" customFormat="true"/>
    <row r="2971" s="610" customFormat="true"/>
    <row r="2972" s="610" customFormat="true"/>
    <row r="2973" s="610" customFormat="true"/>
    <row r="2974" s="610" customFormat="true"/>
    <row r="2975" s="610" customFormat="true"/>
    <row r="2976" s="610" customFormat="true"/>
    <row r="2977" s="610" customFormat="true"/>
    <row r="2978" s="610" customFormat="true"/>
    <row r="2979" s="610" customFormat="true"/>
    <row r="2980" s="610" customFormat="true"/>
    <row r="2981" s="610" customFormat="true"/>
    <row r="2982" s="610" customFormat="true"/>
    <row r="2983" s="610" customFormat="true"/>
    <row r="2984" s="610" customFormat="true"/>
    <row r="2985" s="610" customFormat="true"/>
    <row r="2986" s="610" customFormat="true"/>
    <row r="2987" s="610" customFormat="true"/>
    <row r="2988" s="610" customFormat="true"/>
    <row r="2989" s="610" customFormat="true"/>
    <row r="2990" s="610" customFormat="true"/>
    <row r="2991" s="610" customFormat="true"/>
    <row r="2992" s="610" customFormat="true"/>
    <row r="2993" s="610" customFormat="true"/>
    <row r="2994" s="610" customFormat="true"/>
    <row r="2995" s="610" customFormat="true"/>
    <row r="2996" s="610" customFormat="true"/>
    <row r="2997" s="610" customFormat="true"/>
    <row r="2998" s="610" customFormat="true"/>
    <row r="2999" s="610" customFormat="true"/>
    <row r="3000" s="610" customFormat="true"/>
    <row r="3001" s="610" customFormat="true"/>
    <row r="3002" s="610" customFormat="true"/>
    <row r="3003" s="610" customFormat="true"/>
    <row r="3004" s="610" customFormat="true"/>
    <row r="3005" s="610" customFormat="true"/>
    <row r="3006" s="610" customFormat="true"/>
    <row r="3007" s="610" customFormat="true"/>
    <row r="3008" s="610" customFormat="true"/>
    <row r="3009" s="610" customFormat="true"/>
    <row r="3010" s="610" customFormat="true"/>
    <row r="3011" s="610" customFormat="true"/>
    <row r="3012" s="610" customFormat="true"/>
    <row r="3013" s="610" customFormat="true"/>
    <row r="3014" s="610" customFormat="true"/>
    <row r="3015" s="610" customFormat="true"/>
    <row r="3016" s="610" customFormat="true"/>
    <row r="3017" s="610" customFormat="true"/>
    <row r="3018" s="610" customFormat="true"/>
    <row r="3019" s="610" customFormat="true"/>
    <row r="3020" s="610" customFormat="true"/>
    <row r="3021" s="610" customFormat="true"/>
    <row r="3022" s="610" customFormat="true"/>
    <row r="3023" s="610" customFormat="true"/>
    <row r="3024" s="610" customFormat="true"/>
    <row r="3025" s="610" customFormat="true"/>
    <row r="3026" s="610" customFormat="true"/>
    <row r="3027" s="610" customFormat="true"/>
    <row r="3028" s="610" customFormat="true"/>
    <row r="3029" s="610" customFormat="true"/>
    <row r="3030" s="610" customFormat="true"/>
    <row r="3031" s="610" customFormat="true"/>
    <row r="3032" s="610" customFormat="true"/>
    <row r="3033" s="610" customFormat="true"/>
    <row r="3034" s="610" customFormat="true"/>
    <row r="3035" s="610" customFormat="true"/>
    <row r="3036" s="610" customFormat="true"/>
    <row r="3037" s="610" customFormat="true"/>
    <row r="3038" s="610" customFormat="true"/>
    <row r="3039" s="610" customFormat="true"/>
    <row r="3040" s="610" customFormat="true"/>
    <row r="3041" s="610" customFormat="true"/>
    <row r="3042" s="610" customFormat="true"/>
    <row r="3043" s="610" customFormat="true"/>
    <row r="3044" s="610" customFormat="true"/>
    <row r="3045" s="610" customFormat="true"/>
    <row r="3046" s="610" customFormat="true"/>
    <row r="3047" s="610" customFormat="true"/>
    <row r="3048" s="610" customFormat="true"/>
    <row r="3049" s="610" customFormat="true"/>
    <row r="3050" s="610" customFormat="true"/>
    <row r="3051" s="610" customFormat="true"/>
    <row r="3052" s="610" customFormat="true"/>
    <row r="3053" s="610" customFormat="true"/>
    <row r="3054" s="610" customFormat="true"/>
    <row r="3055" s="610" customFormat="true"/>
    <row r="3056" s="610" customFormat="true"/>
    <row r="3057" s="610" customFormat="true"/>
    <row r="3058" s="610" customFormat="true"/>
    <row r="3059" s="610" customFormat="true"/>
    <row r="3060" s="610" customFormat="true"/>
    <row r="3061" s="610" customFormat="true"/>
    <row r="3062" s="610" customFormat="true"/>
    <row r="3063" s="610" customFormat="true"/>
    <row r="3064" s="610" customFormat="true"/>
    <row r="3065" s="610" customFormat="true"/>
    <row r="3066" s="610" customFormat="true"/>
    <row r="3067" s="610" customFormat="true"/>
    <row r="3068" s="610" customFormat="true"/>
    <row r="3069" s="610" customFormat="true"/>
    <row r="3070" s="610" customFormat="true"/>
    <row r="3071" s="610" customFormat="true"/>
    <row r="3072" s="610" customFormat="true"/>
    <row r="3073" s="610" customFormat="true"/>
    <row r="3074" s="610" customFormat="true"/>
    <row r="3075" s="610" customFormat="true"/>
    <row r="3076" s="610" customFormat="true"/>
    <row r="3077" s="610" customFormat="true"/>
    <row r="3078" s="610" customFormat="true"/>
    <row r="3079" s="610" customFormat="true"/>
    <row r="3080" s="610" customFormat="true"/>
    <row r="3081" s="610" customFormat="true"/>
    <row r="3082" s="610" customFormat="true"/>
    <row r="3083" s="610" customFormat="true"/>
    <row r="3084" s="610" customFormat="true"/>
    <row r="3085" s="610" customFormat="true"/>
    <row r="3086" s="610" customFormat="true"/>
    <row r="3087" s="610" customFormat="true"/>
    <row r="3088" s="610" customFormat="true"/>
    <row r="3089" s="610" customFormat="true"/>
    <row r="3090" s="610" customFormat="true"/>
    <row r="3091" s="610" customFormat="true"/>
    <row r="3092" s="610" customFormat="true"/>
    <row r="3093" s="610" customFormat="true"/>
    <row r="3094" s="610" customFormat="true"/>
    <row r="3095" s="610" customFormat="true"/>
    <row r="3096" s="610" customFormat="true"/>
    <row r="3097" s="610" customFormat="true"/>
    <row r="3098" s="610" customFormat="true"/>
    <row r="3099" s="610" customFormat="true"/>
    <row r="3100" s="610" customFormat="true"/>
    <row r="3101" s="610" customFormat="true"/>
    <row r="3102" s="610" customFormat="true"/>
    <row r="3103" s="610" customFormat="true"/>
    <row r="3104" s="610" customFormat="true"/>
    <row r="3105" s="610" customFormat="true"/>
    <row r="3106" s="610" customFormat="true"/>
    <row r="3107" s="610" customFormat="true"/>
    <row r="3108" s="610" customFormat="true"/>
    <row r="3109" s="610" customFormat="true"/>
    <row r="3110" s="610" customFormat="true"/>
    <row r="3111" s="610" customFormat="true"/>
    <row r="3112" s="610" customFormat="true"/>
    <row r="3113" s="610" customFormat="true"/>
    <row r="3114" s="610" customFormat="true"/>
    <row r="3115" s="610" customFormat="true"/>
    <row r="3116" s="610" customFormat="true"/>
    <row r="3117" s="610" customFormat="true"/>
    <row r="3118" s="610" customFormat="true"/>
    <row r="3119" s="610" customFormat="true"/>
    <row r="3120" s="610" customFormat="true"/>
    <row r="3121" s="610" customFormat="true"/>
    <row r="3122" s="610" customFormat="true"/>
    <row r="3123" s="610" customFormat="true"/>
    <row r="3124" s="610" customFormat="true"/>
    <row r="3125" s="610" customFormat="true"/>
    <row r="3126" s="610" customFormat="true"/>
    <row r="3127" s="610" customFormat="true"/>
    <row r="3128" s="610" customFormat="true"/>
    <row r="3129" s="610" customFormat="true"/>
    <row r="3130" s="610" customFormat="true"/>
    <row r="3131" s="610" customFormat="true"/>
    <row r="3132" s="610" customFormat="true"/>
    <row r="3133" s="610" customFormat="true"/>
    <row r="3134" s="610" customFormat="true"/>
    <row r="3135" s="610" customFormat="true"/>
    <row r="3136" s="610" customFormat="true"/>
    <row r="3137" s="610" customFormat="true"/>
    <row r="3138" s="610" customFormat="true"/>
    <row r="3139" s="610" customFormat="true"/>
    <row r="3140" s="610" customFormat="true"/>
    <row r="3141" s="610" customFormat="true"/>
    <row r="3142" s="610" customFormat="true"/>
    <row r="3143" s="610" customFormat="true"/>
    <row r="3144" s="610" customFormat="true"/>
    <row r="3145" s="610" customFormat="true"/>
    <row r="3146" s="610" customFormat="true"/>
    <row r="3147" s="610" customFormat="true"/>
    <row r="3148" s="610" customFormat="true"/>
    <row r="3149" s="610" customFormat="true"/>
    <row r="3150" s="610" customFormat="true"/>
    <row r="3151" s="610" customFormat="true"/>
    <row r="3152" s="610" customFormat="true"/>
    <row r="3153" s="610" customFormat="true"/>
    <row r="3154" s="610" customFormat="true"/>
    <row r="3155" s="610" customFormat="true"/>
    <row r="3156" s="610" customFormat="true"/>
    <row r="3157" s="610" customFormat="true"/>
    <row r="3158" s="610" customFormat="true"/>
    <row r="3159" s="610" customFormat="true"/>
    <row r="3160" s="610" customFormat="true"/>
    <row r="3161" s="610" customFormat="true"/>
    <row r="3162" s="610" customFormat="true"/>
    <row r="3163" s="610" customFormat="true"/>
    <row r="3164" s="610" customFormat="true"/>
    <row r="3165" s="610" customFormat="true"/>
    <row r="3166" s="610" customFormat="true"/>
    <row r="3167" s="610" customFormat="true"/>
    <row r="3168" s="610" customFormat="true"/>
    <row r="3169" s="610" customFormat="true"/>
    <row r="3170" s="610" customFormat="true"/>
    <row r="3171" s="610" customFormat="true"/>
    <row r="3172" s="610" customFormat="true"/>
    <row r="3173" s="610" customFormat="true"/>
    <row r="3174" s="610" customFormat="true"/>
    <row r="3175" s="610" customFormat="true"/>
    <row r="3176" s="610" customFormat="true"/>
    <row r="3177" s="610" customFormat="true"/>
    <row r="3178" s="610" customFormat="true"/>
    <row r="3179" s="610" customFormat="true"/>
    <row r="3180" s="610" customFormat="true"/>
    <row r="3181" s="610" customFormat="true"/>
    <row r="3182" s="610" customFormat="true"/>
    <row r="3183" s="610" customFormat="true"/>
    <row r="3184" s="610" customFormat="true"/>
    <row r="3185" s="610" customFormat="true"/>
    <row r="3186" s="610" customFormat="true"/>
    <row r="3187" s="610" customFormat="true"/>
    <row r="3188" s="610" customFormat="true"/>
    <row r="3189" s="610" customFormat="true"/>
    <row r="3190" s="610" customFormat="true"/>
    <row r="3191" s="610" customFormat="true"/>
    <row r="3192" s="610" customFormat="true"/>
    <row r="3193" s="610" customFormat="true"/>
    <row r="3194" s="610" customFormat="true"/>
    <row r="3195" s="610" customFormat="true"/>
    <row r="3196" s="610" customFormat="true"/>
    <row r="3197" s="610" customFormat="true"/>
    <row r="3198" s="610" customFormat="true"/>
    <row r="3199" s="610" customFormat="true"/>
    <row r="3200" s="610" customFormat="true"/>
    <row r="3201" s="610" customFormat="true"/>
    <row r="3202" s="610" customFormat="true"/>
    <row r="3203" s="610" customFormat="true"/>
    <row r="3204" s="610" customFormat="true"/>
    <row r="3205" s="610" customFormat="true"/>
    <row r="3206" s="610" customFormat="true"/>
    <row r="3207" s="610" customFormat="true"/>
    <row r="3208" s="610" customFormat="true"/>
    <row r="3209" s="610" customFormat="true"/>
    <row r="3210" s="610" customFormat="true"/>
    <row r="3211" s="610" customFormat="true"/>
    <row r="3212" s="610" customFormat="true"/>
    <row r="3213" s="610" customFormat="true"/>
    <row r="3214" s="610" customFormat="true"/>
    <row r="3215" s="610" customFormat="true"/>
    <row r="3216" s="610" customFormat="true"/>
    <row r="3217" s="610" customFormat="true"/>
    <row r="3218" s="610" customFormat="true"/>
    <row r="3219" s="610" customFormat="true"/>
    <row r="3220" s="610" customFormat="true"/>
    <row r="3221" s="610" customFormat="true"/>
    <row r="3222" s="610" customFormat="true"/>
    <row r="3223" s="610" customFormat="true"/>
    <row r="3224" s="610" customFormat="true"/>
    <row r="3225" s="610" customFormat="true"/>
    <row r="3226" s="610" customFormat="true"/>
    <row r="3227" s="610" customFormat="true"/>
    <row r="3228" s="610" customFormat="true"/>
    <row r="3229" s="610" customFormat="true"/>
    <row r="3230" s="610" customFormat="true"/>
    <row r="3231" s="610" customFormat="true"/>
    <row r="3232" s="610" customFormat="true"/>
    <row r="3233" s="610" customFormat="true"/>
    <row r="3234" s="610" customFormat="true"/>
    <row r="3235" s="610" customFormat="true"/>
    <row r="3236" s="610" customFormat="true"/>
    <row r="3237" s="610" customFormat="true"/>
    <row r="3238" s="610" customFormat="true"/>
    <row r="3239" s="610" customFormat="true"/>
    <row r="3240" s="610" customFormat="true"/>
    <row r="3241" s="610" customFormat="true"/>
    <row r="3242" s="610" customFormat="true"/>
    <row r="3243" s="610" customFormat="true"/>
    <row r="3244" s="610" customFormat="true"/>
    <row r="3245" s="610" customFormat="true"/>
    <row r="3246" s="610" customFormat="true"/>
    <row r="3247" s="610" customFormat="true"/>
    <row r="3248" s="610" customFormat="true"/>
    <row r="3249" s="610" customFormat="true"/>
    <row r="3250" s="610" customFormat="true"/>
    <row r="3251" s="610" customFormat="true"/>
    <row r="3252" s="610" customFormat="true"/>
    <row r="3253" s="610" customFormat="true"/>
    <row r="3254" s="610" customFormat="true"/>
    <row r="3255" s="610" customFormat="true"/>
    <row r="3256" s="610" customFormat="true"/>
    <row r="3257" s="610" customFormat="true"/>
    <row r="3258" s="610" customFormat="true"/>
    <row r="3259" s="610" customFormat="true"/>
    <row r="3260" s="610" customFormat="true"/>
    <row r="3261" s="610" customFormat="true"/>
    <row r="3262" s="610" customFormat="true"/>
    <row r="3263" s="610" customFormat="true"/>
    <row r="3264" s="610" customFormat="true"/>
    <row r="3265" s="610" customFormat="true"/>
    <row r="3266" s="610" customFormat="true"/>
    <row r="3267" s="610" customFormat="true"/>
    <row r="3268" s="610" customFormat="true"/>
    <row r="3269" s="610" customFormat="true"/>
    <row r="3270" s="610" customFormat="true"/>
    <row r="3271" s="610" customFormat="true"/>
    <row r="3272" s="610" customFormat="true"/>
    <row r="3273" s="610" customFormat="true"/>
    <row r="3274" s="610" customFormat="true"/>
    <row r="3275" s="610" customFormat="true"/>
    <row r="3276" s="610" customFormat="true"/>
    <row r="3277" s="610" customFormat="true"/>
    <row r="3278" s="610" customFormat="true"/>
    <row r="3279" s="610" customFormat="true"/>
    <row r="3280" s="610" customFormat="true"/>
    <row r="3281" s="610" customFormat="true"/>
    <row r="3282" s="610" customFormat="true"/>
    <row r="3283" s="610" customFormat="true"/>
    <row r="3284" s="610" customFormat="true"/>
    <row r="3285" s="610" customFormat="true"/>
    <row r="3286" s="610" customFormat="true"/>
    <row r="3287" s="610" customFormat="true"/>
    <row r="3288" s="610" customFormat="true"/>
    <row r="3289" s="610" customFormat="true"/>
    <row r="3290" s="610" customFormat="true"/>
    <row r="3291" s="610" customFormat="true"/>
    <row r="3292" s="610" customFormat="true"/>
    <row r="3293" s="610" customFormat="true"/>
    <row r="3294" s="610" customFormat="true"/>
    <row r="3295" s="610" customFormat="true"/>
    <row r="3296" s="610" customFormat="true"/>
    <row r="3297" s="610" customFormat="true"/>
    <row r="3298" s="610" customFormat="true"/>
    <row r="3299" s="610" customFormat="true"/>
    <row r="3300" s="610" customFormat="true"/>
    <row r="3301" s="610" customFormat="true"/>
    <row r="3302" s="610" customFormat="true"/>
    <row r="3303" s="610" customFormat="true"/>
    <row r="3304" s="610" customFormat="true"/>
    <row r="3305" s="610" customFormat="true"/>
    <row r="3306" s="610" customFormat="true"/>
    <row r="3307" s="610" customFormat="true"/>
    <row r="3308" s="610" customFormat="true"/>
    <row r="3309" s="610" customFormat="true"/>
    <row r="3310" s="610" customFormat="true"/>
    <row r="3311" s="610" customFormat="true"/>
    <row r="3312" s="610" customFormat="true"/>
    <row r="3313" s="610" customFormat="true"/>
    <row r="3314" s="610" customFormat="true"/>
    <row r="3315" s="610" customFormat="true"/>
    <row r="3316" s="610" customFormat="true"/>
    <row r="3317" s="610" customFormat="true"/>
    <row r="3318" s="610" customFormat="true"/>
    <row r="3319" s="610" customFormat="true"/>
    <row r="3320" s="610" customFormat="true"/>
    <row r="3321" s="610" customFormat="true"/>
    <row r="3322" s="610" customFormat="true"/>
    <row r="3323" s="610" customFormat="true"/>
    <row r="3324" s="610" customFormat="true"/>
    <row r="3325" s="610" customFormat="true"/>
    <row r="3326" s="610" customFormat="true"/>
    <row r="3327" s="610" customFormat="true"/>
    <row r="3328" s="610" customFormat="true"/>
    <row r="3329" s="610" customFormat="true"/>
    <row r="3330" s="610" customFormat="true"/>
    <row r="3331" s="610" customFormat="true"/>
    <row r="3332" s="610" customFormat="true"/>
    <row r="3333" s="610" customFormat="true"/>
    <row r="3334" s="610" customFormat="true"/>
    <row r="3335" s="610" customFormat="true"/>
    <row r="3336" s="610" customFormat="true"/>
    <row r="3337" s="610" customFormat="true"/>
    <row r="3338" s="610" customFormat="true"/>
    <row r="3339" s="610" customFormat="true"/>
    <row r="3340" s="610" customFormat="true"/>
    <row r="3341" s="610" customFormat="true"/>
    <row r="3342" s="610" customFormat="true"/>
    <row r="3343" s="610" customFormat="true"/>
    <row r="3344" s="610" customFormat="true"/>
    <row r="3345" s="610" customFormat="true"/>
    <row r="3346" s="610" customFormat="true"/>
    <row r="3347" s="610" customFormat="true"/>
    <row r="3348" s="610" customFormat="true"/>
    <row r="3349" s="610" customFormat="true"/>
    <row r="3350" s="610" customFormat="true"/>
    <row r="3351" s="610" customFormat="true"/>
    <row r="3352" s="610" customFormat="true"/>
    <row r="3353" s="610" customFormat="true"/>
    <row r="3354" s="610" customFormat="true"/>
    <row r="3355" s="610" customFormat="true"/>
    <row r="3356" s="610" customFormat="true"/>
    <row r="3357" s="610" customFormat="true"/>
    <row r="3358" s="610" customFormat="true"/>
    <row r="3359" s="610" customFormat="true"/>
    <row r="3360" s="610" customFormat="true"/>
    <row r="3361" s="610" customFormat="true"/>
    <row r="3362" s="610" customFormat="true"/>
    <row r="3363" s="610" customFormat="true"/>
    <row r="3364" s="610" customFormat="true"/>
    <row r="3365" s="610" customFormat="true"/>
    <row r="3366" s="610" customFormat="true"/>
    <row r="3367" s="610" customFormat="true"/>
    <row r="3368" s="610" customFormat="true"/>
    <row r="3369" s="610" customFormat="true"/>
    <row r="3370" s="610" customFormat="true"/>
    <row r="3371" s="610" customFormat="true"/>
    <row r="3372" s="610" customFormat="true"/>
    <row r="3373" s="610" customFormat="true"/>
    <row r="3374" s="610" customFormat="true"/>
    <row r="3375" s="610" customFormat="true"/>
    <row r="3376" s="610" customFormat="true"/>
    <row r="3377" s="610" customFormat="true"/>
    <row r="3378" s="610" customFormat="true"/>
    <row r="3379" s="610" customFormat="true"/>
    <row r="3380" s="610" customFormat="true"/>
    <row r="3381" s="610" customFormat="true"/>
    <row r="3382" s="610" customFormat="true"/>
    <row r="3383" s="610" customFormat="true"/>
    <row r="3384" s="610" customFormat="true"/>
    <row r="3385" s="610" customFormat="true"/>
    <row r="3386" s="610" customFormat="true"/>
    <row r="3387" s="610" customFormat="true"/>
    <row r="3388" s="610" customFormat="true"/>
    <row r="3389" s="610" customFormat="true"/>
    <row r="3390" s="610" customFormat="true"/>
    <row r="3391" s="610" customFormat="true"/>
    <row r="3392" s="610" customFormat="true"/>
    <row r="3393" s="610" customFormat="true"/>
    <row r="3394" s="610" customFormat="true"/>
    <row r="3395" s="610" customFormat="true"/>
    <row r="3396" s="610" customFormat="true"/>
    <row r="3397" s="610" customFormat="true"/>
    <row r="3398" s="610" customFormat="true"/>
    <row r="3399" s="610" customFormat="true"/>
    <row r="3400" s="610" customFormat="true"/>
    <row r="3401" s="610" customFormat="true"/>
    <row r="3402" s="610" customFormat="true"/>
    <row r="3403" s="610" customFormat="true"/>
    <row r="3404" s="610" customFormat="true"/>
    <row r="3405" s="610" customFormat="true"/>
    <row r="3406" s="610" customFormat="true"/>
    <row r="3407" s="610" customFormat="true"/>
    <row r="3408" s="610" customFormat="true"/>
    <row r="3409" s="610" customFormat="true"/>
    <row r="3410" s="610" customFormat="true"/>
    <row r="3411" s="610" customFormat="true"/>
    <row r="3412" s="610" customFormat="true"/>
    <row r="3413" s="610" customFormat="true"/>
    <row r="3414" s="610" customFormat="true"/>
    <row r="3415" s="610" customFormat="true"/>
    <row r="3416" s="610" customFormat="true"/>
    <row r="3417" s="610" customFormat="true"/>
    <row r="3418" s="610" customFormat="true"/>
    <row r="3419" s="610" customFormat="true"/>
    <row r="3420" s="610" customFormat="true"/>
    <row r="3421" s="610" customFormat="true"/>
    <row r="3422" s="610" customFormat="true"/>
    <row r="3423" s="610" customFormat="true"/>
    <row r="3424" s="610" customFormat="true"/>
    <row r="3425" s="610" customFormat="true"/>
    <row r="3426" s="610" customFormat="true"/>
    <row r="3427" s="610" customFormat="true"/>
    <row r="3428" s="610" customFormat="true"/>
    <row r="3429" s="610" customFormat="true"/>
    <row r="3430" s="610" customFormat="true"/>
    <row r="3431" s="610" customFormat="true"/>
    <row r="3432" s="610" customFormat="true"/>
    <row r="3433" s="610" customFormat="true"/>
    <row r="3434" s="610" customFormat="true"/>
    <row r="3435" s="610" customFormat="true"/>
    <row r="3436" s="610" customFormat="true"/>
    <row r="3437" s="610" customFormat="true"/>
    <row r="3438" s="610" customFormat="true"/>
    <row r="3439" s="610" customFormat="true"/>
    <row r="3440" s="610" customFormat="true"/>
    <row r="3441" s="610" customFormat="true"/>
    <row r="3442" s="610" customFormat="true"/>
    <row r="3443" s="610" customFormat="true"/>
    <row r="3444" s="610" customFormat="true"/>
    <row r="3445" s="610" customFormat="true"/>
    <row r="3446" s="610" customFormat="true"/>
    <row r="3447" s="610" customFormat="true"/>
    <row r="3448" s="610" customFormat="true"/>
    <row r="3449" s="610" customFormat="true"/>
    <row r="3450" s="610" customFormat="true"/>
    <row r="3451" s="610" customFormat="true"/>
    <row r="3452" s="610" customFormat="true"/>
    <row r="3453" s="610" customFormat="true"/>
    <row r="3454" s="610" customFormat="true"/>
    <row r="3455" s="610" customFormat="true"/>
    <row r="3456" s="610" customFormat="true"/>
    <row r="3457" s="610" customFormat="true"/>
    <row r="3458" s="610" customFormat="true"/>
    <row r="3459" s="610" customFormat="true"/>
    <row r="3460" s="610" customFormat="true"/>
    <row r="3461" s="610" customFormat="true"/>
    <row r="3462" s="610" customFormat="true"/>
    <row r="3463" s="610" customFormat="true"/>
    <row r="3464" s="610" customFormat="true"/>
    <row r="3465" s="610" customFormat="true"/>
    <row r="3466" s="610" customFormat="true"/>
    <row r="3467" s="610" customFormat="true"/>
    <row r="3468" s="610" customFormat="true"/>
    <row r="3469" s="610" customFormat="true"/>
    <row r="3470" s="610" customFormat="true"/>
    <row r="3471" s="610" customFormat="true"/>
    <row r="3472" s="610" customFormat="true"/>
    <row r="3473" s="610" customFormat="true"/>
    <row r="3474" s="610" customFormat="true"/>
    <row r="3475" s="610" customFormat="true"/>
    <row r="3476" s="610" customFormat="true"/>
    <row r="3477" s="610" customFormat="true"/>
    <row r="3478" s="610" customFormat="true"/>
    <row r="3479" s="610" customFormat="true"/>
    <row r="3480" s="610" customFormat="true"/>
    <row r="3481" s="610" customFormat="true"/>
    <row r="3482" s="610" customFormat="true"/>
    <row r="3483" s="610" customFormat="true"/>
    <row r="3484" s="610" customFormat="true"/>
    <row r="3485" s="610" customFormat="true"/>
    <row r="3486" s="610" customFormat="true"/>
    <row r="3487" s="610" customFormat="true"/>
    <row r="3488" s="610" customFormat="true"/>
    <row r="3489" s="610" customFormat="true"/>
    <row r="3490" s="610" customFormat="true"/>
    <row r="3491" s="610" customFormat="true"/>
    <row r="3492" s="610" customFormat="true"/>
    <row r="3493" s="610" customFormat="true"/>
    <row r="3494" s="610" customFormat="true"/>
    <row r="3495" s="610" customFormat="true"/>
    <row r="3496" s="610" customFormat="true"/>
    <row r="3497" s="610" customFormat="true"/>
    <row r="3498" s="610" customFormat="true"/>
    <row r="3499" s="610" customFormat="true"/>
    <row r="3500" s="610" customFormat="true"/>
    <row r="3501" s="610" customFormat="true"/>
    <row r="3502" s="610" customFormat="true"/>
    <row r="3503" s="610" customFormat="true"/>
    <row r="3504" s="610" customFormat="true"/>
    <row r="3505" s="610" customFormat="true"/>
    <row r="3506" s="610" customFormat="true"/>
    <row r="3507" s="610" customFormat="true"/>
    <row r="3508" s="610" customFormat="true"/>
    <row r="3509" s="610" customFormat="true"/>
    <row r="3510" s="610" customFormat="true"/>
    <row r="3511" s="610" customFormat="true"/>
    <row r="3512" s="610" customFormat="true"/>
    <row r="3513" s="610" customFormat="true"/>
    <row r="3514" s="610" customFormat="true"/>
    <row r="3515" s="610" customFormat="true"/>
    <row r="3516" s="610" customFormat="true"/>
    <row r="3517" s="610" customFormat="true"/>
    <row r="3518" s="610" customFormat="true"/>
    <row r="3519" s="610" customFormat="true"/>
    <row r="3520" s="610" customFormat="true"/>
    <row r="3521" s="610" customFormat="true"/>
    <row r="3522" s="610" customFormat="true"/>
    <row r="3523" s="610" customFormat="true"/>
    <row r="3524" s="610" customFormat="true"/>
    <row r="3525" s="610" customFormat="true"/>
    <row r="3526" s="610" customFormat="true"/>
    <row r="3527" s="610" customFormat="true"/>
    <row r="3528" s="610" customFormat="true"/>
    <row r="3529" s="610" customFormat="true"/>
    <row r="3530" s="610" customFormat="true"/>
    <row r="3531" s="610" customFormat="true"/>
    <row r="3532" s="610" customFormat="true"/>
    <row r="3533" s="610" customFormat="true"/>
    <row r="3534" s="610" customFormat="true"/>
    <row r="3535" s="610" customFormat="true"/>
    <row r="3536" s="610" customFormat="true"/>
    <row r="3537" s="610" customFormat="true"/>
    <row r="3538" s="610" customFormat="true"/>
    <row r="3539" s="610" customFormat="true"/>
    <row r="3540" s="610" customFormat="true"/>
    <row r="3541" s="610" customFormat="true"/>
    <row r="3542" s="610" customFormat="true"/>
    <row r="3543" s="610" customFormat="true"/>
    <row r="3544" s="610" customFormat="true"/>
    <row r="3545" s="610" customFormat="true"/>
    <row r="3546" s="610" customFormat="true"/>
    <row r="3547" s="610" customFormat="true"/>
    <row r="3548" s="610" customFormat="true"/>
    <row r="3549" s="610" customFormat="true"/>
    <row r="3550" s="610" customFormat="true"/>
    <row r="3551" s="610" customFormat="true"/>
    <row r="3552" s="610" customFormat="true"/>
    <row r="3553" s="610" customFormat="true"/>
    <row r="3554" s="610" customFormat="true"/>
    <row r="3555" s="610" customFormat="true"/>
    <row r="3556" s="610" customFormat="true"/>
    <row r="3557" s="610" customFormat="true"/>
    <row r="3558" s="610" customFormat="true"/>
    <row r="3559" s="610" customFormat="true"/>
    <row r="3560" s="610" customFormat="true"/>
    <row r="3561" s="610" customFormat="true"/>
    <row r="3562" s="610" customFormat="true"/>
    <row r="3563" s="610" customFormat="true"/>
    <row r="3564" s="610" customFormat="true"/>
    <row r="3565" s="610" customFormat="true"/>
    <row r="3566" s="610" customFormat="true"/>
    <row r="3567" s="610" customFormat="true"/>
    <row r="3568" s="610" customFormat="true"/>
    <row r="3569" s="610" customFormat="true"/>
    <row r="3570" s="610" customFormat="true"/>
    <row r="3571" s="610" customFormat="true"/>
    <row r="3572" s="610" customFormat="true"/>
    <row r="3573" s="610" customFormat="true"/>
    <row r="3574" s="610" customFormat="true"/>
    <row r="3575" s="610" customFormat="true"/>
    <row r="3576" s="610" customFormat="true"/>
    <row r="3577" s="610" customFormat="true"/>
    <row r="3578" s="610" customFormat="true"/>
    <row r="3579" s="610" customFormat="true"/>
    <row r="3580" s="610" customFormat="true"/>
    <row r="3581" s="610" customFormat="true"/>
    <row r="3582" s="610" customFormat="true"/>
    <row r="3583" s="610" customFormat="true"/>
    <row r="3584" s="610" customFormat="true"/>
    <row r="3585" s="610" customFormat="true"/>
    <row r="3586" s="610" customFormat="true"/>
    <row r="3587" s="610" customFormat="true"/>
    <row r="3588" s="610" customFormat="true"/>
    <row r="3589" s="610" customFormat="true"/>
    <row r="3590" s="610" customFormat="true"/>
    <row r="3591" s="610" customFormat="true"/>
    <row r="3592" s="610" customFormat="true"/>
    <row r="3593" s="610" customFormat="true"/>
    <row r="3594" s="610" customFormat="true"/>
    <row r="3595" s="610" customFormat="true"/>
    <row r="3596" s="610" customFormat="true"/>
    <row r="3597" s="610" customFormat="true"/>
    <row r="3598" s="610" customFormat="true"/>
    <row r="3599" s="610" customFormat="true"/>
    <row r="3600" s="610" customFormat="true"/>
    <row r="3601" s="610" customFormat="true"/>
    <row r="3602" s="610" customFormat="true"/>
    <row r="3603" s="610" customFormat="true"/>
    <row r="3604" s="610" customFormat="true"/>
    <row r="3605" s="610" customFormat="true"/>
    <row r="3606" s="610" customFormat="true"/>
    <row r="3607" s="610" customFormat="true"/>
    <row r="3608" s="610" customFormat="true"/>
    <row r="3609" s="610" customFormat="true"/>
    <row r="3610" s="610" customFormat="true"/>
    <row r="3611" s="610" customFormat="true"/>
    <row r="3612" s="610" customFormat="true"/>
    <row r="3613" s="610" customFormat="true"/>
    <row r="3614" s="610" customFormat="true"/>
    <row r="3615" s="610" customFormat="true"/>
    <row r="3616" s="610" customFormat="true"/>
    <row r="3617" s="610" customFormat="true"/>
    <row r="3618" s="610" customFormat="true"/>
    <row r="3619" s="610" customFormat="true"/>
    <row r="3620" s="610" customFormat="true"/>
    <row r="3621" s="610" customFormat="true"/>
    <row r="3622" s="610" customFormat="true"/>
    <row r="3623" s="610" customFormat="true"/>
    <row r="3624" s="610" customFormat="true"/>
    <row r="3625" s="610" customFormat="true"/>
    <row r="3626" s="610" customFormat="true"/>
    <row r="3627" s="610" customFormat="true"/>
    <row r="3628" s="610" customFormat="true"/>
    <row r="3629" s="610" customFormat="true"/>
    <row r="3630" s="610" customFormat="true"/>
    <row r="3631" s="610" customFormat="true"/>
    <row r="3632" s="610" customFormat="true"/>
    <row r="3633" s="610" customFormat="true"/>
    <row r="3634" s="610" customFormat="true"/>
    <row r="3635" s="610" customFormat="true"/>
    <row r="3636" s="610" customFormat="true"/>
    <row r="3637" s="610" customFormat="true"/>
    <row r="3638" s="610" customFormat="true"/>
    <row r="3639" s="610" customFormat="true"/>
    <row r="3640" s="610" customFormat="true"/>
    <row r="3641" s="610" customFormat="true"/>
    <row r="3642" s="610" customFormat="true"/>
    <row r="3643" s="610" customFormat="true"/>
    <row r="3644" s="610" customFormat="true"/>
    <row r="3645" s="610" customFormat="true"/>
    <row r="3646" s="610" customFormat="true"/>
    <row r="3647" s="610" customFormat="true"/>
    <row r="3648" s="610" customFormat="true"/>
    <row r="3649" s="610" customFormat="true"/>
    <row r="3650" s="610" customFormat="true"/>
    <row r="3651" s="610" customFormat="true"/>
    <row r="3652" s="610" customFormat="true"/>
    <row r="3653" s="610" customFormat="true"/>
    <row r="3654" s="610" customFormat="true"/>
    <row r="3655" s="610" customFormat="true"/>
    <row r="3656" s="610" customFormat="true"/>
    <row r="3657" s="610" customFormat="true"/>
    <row r="3658" s="610" customFormat="true"/>
    <row r="3659" s="610" customFormat="true"/>
    <row r="3660" s="610" customFormat="true"/>
    <row r="3661" s="610" customFormat="true"/>
    <row r="3662" s="610" customFormat="true"/>
    <row r="3663" s="610" customFormat="true"/>
    <row r="3664" s="610" customFormat="true"/>
    <row r="3665" s="610" customFormat="true"/>
    <row r="3666" s="610" customFormat="true"/>
    <row r="3667" s="610" customFormat="true"/>
    <row r="3668" s="610" customFormat="true"/>
    <row r="3669" s="610" customFormat="true"/>
    <row r="3670" s="610" customFormat="true"/>
    <row r="3671" s="610" customFormat="true"/>
    <row r="3672" s="610" customFormat="true"/>
    <row r="3673" s="610" customFormat="true"/>
    <row r="3674" s="610" customFormat="true"/>
    <row r="3675" s="610" customFormat="true"/>
    <row r="3676" s="610" customFormat="true"/>
    <row r="3677" s="610" customFormat="true"/>
    <row r="3678" s="610" customFormat="true"/>
    <row r="3679" s="610" customFormat="true"/>
    <row r="3680" s="610" customFormat="true"/>
    <row r="3681" s="610" customFormat="true"/>
    <row r="3682" s="610" customFormat="true"/>
    <row r="3683" s="610" customFormat="true"/>
    <row r="3684" s="610" customFormat="true"/>
    <row r="3685" s="610" customFormat="true"/>
    <row r="3686" s="610" customFormat="true"/>
    <row r="3687" s="610" customFormat="true"/>
    <row r="3688" s="610" customFormat="true"/>
    <row r="3689" s="610" customFormat="true"/>
    <row r="3690" s="610" customFormat="true"/>
    <row r="3691" s="610" customFormat="true"/>
    <row r="3692" s="610" customFormat="true"/>
    <row r="3693" s="610" customFormat="true"/>
    <row r="3694" s="610" customFormat="true"/>
    <row r="3695" s="610" customFormat="true"/>
    <row r="3696" s="610" customFormat="true"/>
    <row r="3697" s="610" customFormat="true"/>
    <row r="3698" s="610" customFormat="true"/>
    <row r="3699" s="610" customFormat="true"/>
    <row r="3700" s="610" customFormat="true"/>
    <row r="3701" s="610" customFormat="true"/>
    <row r="3702" s="610" customFormat="true"/>
    <row r="3703" s="610" customFormat="true"/>
    <row r="3704" s="610" customFormat="true"/>
    <row r="3705" s="610" customFormat="true"/>
    <row r="3706" s="610" customFormat="true"/>
    <row r="3707" s="610" customFormat="true"/>
    <row r="3708" s="610" customFormat="true"/>
    <row r="3709" s="610" customFormat="true"/>
    <row r="3710" s="610" customFormat="true"/>
    <row r="3711" s="610" customFormat="true"/>
    <row r="3712" s="610" customFormat="true"/>
    <row r="3713" s="610" customFormat="true"/>
    <row r="3714" s="610" customFormat="true"/>
    <row r="3715" s="610" customFormat="true"/>
    <row r="3716" s="610" customFormat="true"/>
    <row r="3717" s="610" customFormat="true"/>
    <row r="3718" s="610" customFormat="true"/>
    <row r="3719" s="610" customFormat="true"/>
    <row r="3720" s="610" customFormat="true"/>
    <row r="3721" s="610" customFormat="true"/>
    <row r="3722" s="610" customFormat="true"/>
    <row r="3723" s="610" customFormat="true"/>
    <row r="3724" s="610" customFormat="true"/>
    <row r="3725" s="610" customFormat="true"/>
    <row r="3726" s="610" customFormat="true"/>
    <row r="3727" s="610" customFormat="true"/>
    <row r="3728" s="610" customFormat="true"/>
    <row r="3729" s="610" customFormat="true"/>
    <row r="3730" s="610" customFormat="true"/>
    <row r="3731" s="610" customFormat="true"/>
    <row r="3732" s="610" customFormat="true"/>
    <row r="3733" s="610" customFormat="true"/>
    <row r="3734" s="610" customFormat="true"/>
    <row r="3735" s="610" customFormat="true"/>
    <row r="3736" s="610" customFormat="true"/>
    <row r="3737" s="610" customFormat="true"/>
    <row r="3738" s="610" customFormat="true"/>
    <row r="3739" s="610" customFormat="true"/>
    <row r="3740" s="610" customFormat="true"/>
    <row r="3741" s="610" customFormat="true"/>
    <row r="3742" s="610" customFormat="true"/>
    <row r="3743" s="610" customFormat="true"/>
    <row r="3744" s="610" customFormat="true"/>
    <row r="3745" s="610" customFormat="true"/>
    <row r="3746" s="610" customFormat="true"/>
    <row r="3747" s="610" customFormat="true"/>
    <row r="3748" s="610" customFormat="true"/>
    <row r="3749" s="610" customFormat="true"/>
    <row r="3750" s="610" customFormat="true"/>
    <row r="3751" s="610" customFormat="true"/>
    <row r="3752" s="610" customFormat="true"/>
    <row r="3753" s="610" customFormat="true"/>
    <row r="3754" s="610" customFormat="true"/>
    <row r="3755" s="610" customFormat="true"/>
    <row r="3756" s="610" customFormat="true"/>
    <row r="3757" s="610" customFormat="true"/>
    <row r="3758" s="610" customFormat="true"/>
    <row r="3759" s="610" customFormat="true"/>
    <row r="3760" s="610" customFormat="true"/>
    <row r="3761" s="610" customFormat="true"/>
    <row r="3762" s="610" customFormat="true"/>
    <row r="3763" s="610" customFormat="true"/>
    <row r="3764" s="610" customFormat="true"/>
    <row r="3765" s="610" customFormat="true"/>
    <row r="3766" s="610" customFormat="true"/>
    <row r="3767" s="610" customFormat="true"/>
    <row r="3768" s="610" customFormat="true"/>
    <row r="3769" s="610" customFormat="true"/>
    <row r="3770" s="610" customFormat="true"/>
    <row r="3771" s="610" customFormat="true"/>
    <row r="3772" s="610" customFormat="true"/>
    <row r="3773" s="610" customFormat="true"/>
    <row r="3774" s="610" customFormat="true"/>
    <row r="3775" s="610" customFormat="true"/>
    <row r="3776" s="610" customFormat="true"/>
    <row r="3777" s="610" customFormat="true"/>
    <row r="3778" s="610" customFormat="true"/>
    <row r="3779" s="610" customFormat="true"/>
    <row r="3780" s="610" customFormat="true"/>
    <row r="3781" s="610" customFormat="true"/>
    <row r="3782" s="610" customFormat="true"/>
    <row r="3783" s="610" customFormat="true"/>
    <row r="3784" s="610" customFormat="true"/>
    <row r="3785" s="610" customFormat="true"/>
    <row r="3786" s="610" customFormat="true"/>
    <row r="3787" s="610" customFormat="true"/>
    <row r="3788" s="610" customFormat="true"/>
    <row r="3789" s="610" customFormat="true"/>
    <row r="3790" s="610" customFormat="true"/>
    <row r="3791" s="610" customFormat="true"/>
    <row r="3792" s="610" customFormat="true"/>
    <row r="3793" s="610" customFormat="true"/>
    <row r="3794" s="610" customFormat="true"/>
    <row r="3795" s="610" customFormat="true"/>
    <row r="3796" s="610" customFormat="true"/>
    <row r="3797" s="610" customFormat="true"/>
    <row r="3798" s="610" customFormat="true"/>
    <row r="3799" s="610" customFormat="true"/>
    <row r="3800" s="610" customFormat="true"/>
    <row r="3801" s="610" customFormat="true"/>
    <row r="3802" s="610" customFormat="true"/>
    <row r="3803" s="610" customFormat="true"/>
    <row r="3804" s="610" customFormat="true"/>
    <row r="3805" s="610" customFormat="true"/>
    <row r="3806" s="610" customFormat="true"/>
    <row r="3807" s="610" customFormat="true"/>
    <row r="3808" s="610" customFormat="true"/>
    <row r="3809" s="610" customFormat="true"/>
    <row r="3810" s="610" customFormat="true"/>
    <row r="3811" s="610" customFormat="true"/>
    <row r="3812" s="610" customFormat="true"/>
    <row r="3813" s="610" customFormat="true"/>
    <row r="3814" s="610" customFormat="true"/>
    <row r="3815" s="610" customFormat="true"/>
    <row r="3816" s="610" customFormat="true"/>
    <row r="3817" s="610" customFormat="true"/>
    <row r="3818" s="610" customFormat="true"/>
    <row r="3819" s="610" customFormat="true"/>
    <row r="3820" s="610" customFormat="true"/>
    <row r="3821" s="610" customFormat="true"/>
    <row r="3822" s="610" customFormat="true"/>
    <row r="3823" s="610" customFormat="true"/>
    <row r="3824" s="610" customFormat="true"/>
    <row r="3825" s="610" customFormat="true"/>
    <row r="3826" s="610" customFormat="true"/>
    <row r="3827" s="610" customFormat="true"/>
    <row r="3828" s="610" customFormat="true"/>
    <row r="3829" s="610" customFormat="true"/>
    <row r="3830" s="610" customFormat="true"/>
    <row r="3831" s="610" customFormat="true"/>
    <row r="3832" s="610" customFormat="true"/>
    <row r="3833" s="610" customFormat="true"/>
    <row r="3834" s="610" customFormat="true"/>
    <row r="3835" s="610" customFormat="true"/>
    <row r="3836" s="610" customFormat="true"/>
    <row r="3837" s="610" customFormat="true"/>
    <row r="3838" s="610" customFormat="true"/>
    <row r="3839" s="610" customFormat="true"/>
    <row r="3840" s="610" customFormat="true"/>
    <row r="3841" s="610" customFormat="true"/>
    <row r="3842" s="610" customFormat="true"/>
    <row r="3843" s="610" customFormat="true"/>
    <row r="3844" s="610" customFormat="true"/>
    <row r="3845" s="610" customFormat="true"/>
    <row r="3846" s="610" customFormat="true"/>
    <row r="3847" s="610" customFormat="true"/>
    <row r="3848" s="610" customFormat="true"/>
    <row r="3849" s="610" customFormat="true"/>
    <row r="3850" s="610" customFormat="true"/>
    <row r="3851" s="610" customFormat="true"/>
    <row r="3852" s="610" customFormat="true"/>
    <row r="3853" s="610" customFormat="true"/>
    <row r="3854" s="610" customFormat="true"/>
    <row r="3855" s="610" customFormat="true"/>
    <row r="3856" s="610" customFormat="true"/>
    <row r="3857" s="610" customFormat="true"/>
    <row r="3858" s="610" customFormat="true"/>
    <row r="3859" s="610" customFormat="true"/>
    <row r="3860" s="610" customFormat="true"/>
    <row r="3861" s="610" customFormat="true"/>
    <row r="3862" s="610" customFormat="true"/>
    <row r="3863" s="610" customFormat="true"/>
    <row r="3864" s="610" customFormat="true"/>
    <row r="3865" s="610" customFormat="true"/>
    <row r="3866" s="610" customFormat="true"/>
    <row r="3867" s="610" customFormat="true"/>
    <row r="3868" s="610" customFormat="true"/>
    <row r="3869" s="610" customFormat="true"/>
    <row r="3870" s="610" customFormat="true"/>
    <row r="3871" s="610" customFormat="true"/>
    <row r="3872" s="610" customFormat="true"/>
    <row r="3873" s="610" customFormat="true"/>
    <row r="3874" s="610" customFormat="true"/>
    <row r="3875" s="610" customFormat="true"/>
    <row r="3876" s="610" customFormat="true"/>
    <row r="3877" s="610" customFormat="true"/>
    <row r="3878" s="610" customFormat="true"/>
    <row r="3879" s="610" customFormat="true"/>
    <row r="3880" s="610" customFormat="true"/>
    <row r="3881" s="610" customFormat="true"/>
    <row r="3882" s="610" customFormat="true"/>
    <row r="3883" s="610" customFormat="true"/>
    <row r="3884" s="610" customFormat="true"/>
    <row r="3885" s="610" customFormat="true"/>
    <row r="3886" s="610" customFormat="true"/>
    <row r="3887" s="610" customFormat="true"/>
    <row r="3888" s="610" customFormat="true"/>
    <row r="3889" s="610" customFormat="true"/>
    <row r="3890" s="610" customFormat="true"/>
    <row r="3891" s="610" customFormat="true"/>
    <row r="3892" s="610" customFormat="true"/>
    <row r="3893" s="610" customFormat="true"/>
    <row r="3894" s="610" customFormat="true"/>
    <row r="3895" s="610" customFormat="true"/>
    <row r="3896" s="610" customFormat="true"/>
    <row r="3897" s="610" customFormat="true"/>
    <row r="3898" s="610" customFormat="true"/>
    <row r="3899" s="610" customFormat="true"/>
    <row r="3900" s="610" customFormat="true"/>
    <row r="3901" s="610" customFormat="true"/>
    <row r="3902" s="610" customFormat="true"/>
    <row r="3903" s="610" customFormat="true"/>
    <row r="3904" s="610" customFormat="true"/>
    <row r="3905" s="610" customFormat="true"/>
    <row r="3906" s="610" customFormat="true"/>
    <row r="3907" s="610" customFormat="true"/>
    <row r="3908" s="610" customFormat="true"/>
    <row r="3909" s="610" customFormat="true"/>
    <row r="3910" s="610" customFormat="true"/>
    <row r="3911" s="610" customFormat="true"/>
    <row r="3912" s="610" customFormat="true"/>
    <row r="3913" s="610" customFormat="true"/>
    <row r="3914" s="610" customFormat="true"/>
    <row r="3915" s="610" customFormat="true"/>
    <row r="3916" s="610" customFormat="true"/>
    <row r="3917" s="610" customFormat="true"/>
    <row r="3918" s="610" customFormat="true"/>
    <row r="3919" s="610" customFormat="true"/>
    <row r="3920" s="610" customFormat="true"/>
    <row r="3921" s="610" customFormat="true"/>
    <row r="3922" s="610" customFormat="true"/>
    <row r="3923" s="610" customFormat="true"/>
    <row r="3924" s="610" customFormat="true"/>
    <row r="3925" s="610" customFormat="true"/>
    <row r="3926" s="610" customFormat="true"/>
    <row r="3927" s="610" customFormat="true"/>
    <row r="3928" s="610" customFormat="true"/>
    <row r="3929" s="610" customFormat="true"/>
    <row r="3930" s="610" customFormat="true"/>
    <row r="3931" s="610" customFormat="true"/>
    <row r="3932" s="610" customFormat="true"/>
    <row r="3933" s="610" customFormat="true"/>
    <row r="3934" s="610" customFormat="true"/>
    <row r="3935" s="610" customFormat="true"/>
    <row r="3936" s="610" customFormat="true"/>
    <row r="3937" s="610" customFormat="true"/>
    <row r="3938" s="610" customFormat="true"/>
    <row r="3939" s="610" customFormat="true"/>
    <row r="3940" s="610" customFormat="true"/>
    <row r="3941" s="610" customFormat="true"/>
    <row r="3942" s="610" customFormat="true"/>
    <row r="3943" s="610" customFormat="true"/>
    <row r="3944" s="610" customFormat="true"/>
    <row r="3945" s="610" customFormat="true"/>
    <row r="3946" s="610" customFormat="true"/>
    <row r="3947" s="610" customFormat="true"/>
    <row r="3948" s="610" customFormat="true"/>
    <row r="3949" s="610" customFormat="true"/>
    <row r="3950" s="610" customFormat="true"/>
    <row r="3951" s="610" customFormat="true"/>
    <row r="3952" s="610" customFormat="true"/>
    <row r="3953" s="610" customFormat="true"/>
    <row r="3954" s="610" customFormat="true"/>
    <row r="3955" s="610" customFormat="true"/>
    <row r="3956" s="610" customFormat="true"/>
    <row r="3957" s="610" customFormat="true"/>
    <row r="3958" s="610" customFormat="true"/>
    <row r="3959" s="610" customFormat="true"/>
    <row r="3960" s="610" customFormat="true"/>
    <row r="3961" s="610" customFormat="true"/>
    <row r="3962" s="610" customFormat="true"/>
    <row r="3963" s="610" customFormat="true"/>
    <row r="3964" s="610" customFormat="true"/>
    <row r="3965" s="610" customFormat="true"/>
    <row r="3966" s="610" customFormat="true"/>
    <row r="3967" s="610" customFormat="true"/>
    <row r="3968" s="610" customFormat="true"/>
    <row r="3969" s="610" customFormat="true"/>
    <row r="3970" s="610" customFormat="true"/>
    <row r="3971" s="610" customFormat="true"/>
    <row r="3972" s="610" customFormat="true"/>
    <row r="3973" s="610" customFormat="true"/>
    <row r="3974" s="610" customFormat="true"/>
    <row r="3975" s="610" customFormat="true"/>
    <row r="3976" s="610" customFormat="true"/>
    <row r="3977" s="610" customFormat="true"/>
    <row r="3978" s="610" customFormat="true"/>
    <row r="3979" s="610" customFormat="true"/>
    <row r="3980" s="610" customFormat="true"/>
    <row r="3981" s="610" customFormat="true"/>
    <row r="3982" s="610" customFormat="true"/>
    <row r="3983" s="610" customFormat="true"/>
    <row r="3984" s="610" customFormat="true"/>
    <row r="3985" s="610" customFormat="true"/>
    <row r="3986" s="610" customFormat="true"/>
    <row r="3987" s="610" customFormat="true"/>
    <row r="3988" s="610" customFormat="true"/>
    <row r="3989" s="610" customFormat="true"/>
    <row r="3990" s="610" customFormat="true"/>
    <row r="3991" s="610" customFormat="true"/>
    <row r="3992" s="610" customFormat="true"/>
    <row r="3993" s="610" customFormat="true"/>
    <row r="3994" s="610" customFormat="true"/>
    <row r="3995" s="610" customFormat="true"/>
    <row r="3996" s="610" customFormat="true"/>
    <row r="3997" s="610" customFormat="true"/>
    <row r="3998" s="610" customFormat="true"/>
    <row r="3999" s="610" customFormat="true"/>
    <row r="4000" s="610" customFormat="true"/>
    <row r="4001" s="610" customFormat="true"/>
    <row r="4002" s="610" customFormat="true"/>
    <row r="4003" s="610" customFormat="true"/>
    <row r="4004" s="610" customFormat="true"/>
    <row r="4005" s="610" customFormat="true"/>
    <row r="4006" s="610" customFormat="true"/>
    <row r="4007" s="610" customFormat="true"/>
    <row r="4008" s="610" customFormat="true"/>
    <row r="4009" s="610" customFormat="true"/>
    <row r="4010" s="610" customFormat="true"/>
    <row r="4011" s="610" customFormat="true"/>
    <row r="4012" s="610" customFormat="true"/>
    <row r="4013" s="610" customFormat="true"/>
    <row r="4014" s="610" customFormat="true"/>
    <row r="4015" s="610" customFormat="true"/>
    <row r="4016" s="610" customFormat="true"/>
    <row r="4017" s="610" customFormat="true"/>
    <row r="4018" s="610" customFormat="true"/>
    <row r="4019" s="610" customFormat="true"/>
    <row r="4020" s="610" customFormat="true"/>
    <row r="4021" s="610" customFormat="true"/>
    <row r="4022" s="610" customFormat="true"/>
    <row r="4023" s="610" customFormat="true"/>
    <row r="4024" s="610" customFormat="true"/>
    <row r="4025" s="610" customFormat="true"/>
    <row r="4026" s="610" customFormat="true"/>
    <row r="4027" s="610" customFormat="true"/>
    <row r="4028" s="610" customFormat="true"/>
    <row r="4029" s="610" customFormat="true"/>
    <row r="4030" s="610" customFormat="true"/>
    <row r="4031" s="610" customFormat="true"/>
    <row r="4032" s="610" customFormat="true"/>
    <row r="4033" s="610" customFormat="true"/>
    <row r="4034" s="610" customFormat="true"/>
    <row r="4035" s="610" customFormat="true"/>
    <row r="4036" s="610" customFormat="true"/>
    <row r="4037" s="610" customFormat="true"/>
    <row r="4038" s="610" customFormat="true"/>
    <row r="4039" s="610" customFormat="true"/>
    <row r="4040" s="610" customFormat="true"/>
    <row r="4041" s="610" customFormat="true"/>
    <row r="4042" s="610" customFormat="true"/>
    <row r="4043" s="610" customFormat="true"/>
    <row r="4044" s="610" customFormat="true"/>
    <row r="4045" s="610" customFormat="true"/>
    <row r="4046" s="610" customFormat="true"/>
    <row r="4047" s="610" customFormat="true"/>
    <row r="4048" s="610" customFormat="true"/>
    <row r="4049" s="610" customFormat="true"/>
    <row r="4050" s="610" customFormat="true"/>
    <row r="4051" s="610" customFormat="true"/>
    <row r="4052" s="610" customFormat="true"/>
    <row r="4053" s="610" customFormat="true"/>
    <row r="4054" s="610" customFormat="true"/>
    <row r="4055" s="610" customFormat="true"/>
    <row r="4056" s="610" customFormat="true"/>
    <row r="4057" s="610" customFormat="true"/>
    <row r="4058" s="610" customFormat="true"/>
    <row r="4059" s="610" customFormat="true"/>
    <row r="4060" s="610" customFormat="true"/>
    <row r="4061" s="610" customFormat="true"/>
    <row r="4062" s="610" customFormat="true"/>
    <row r="4063" s="610" customFormat="true"/>
    <row r="4064" s="610" customFormat="true"/>
    <row r="4065" s="610" customFormat="true"/>
    <row r="4066" s="610" customFormat="true"/>
    <row r="4067" s="610" customFormat="true"/>
    <row r="4068" s="610" customFormat="true"/>
    <row r="4069" s="610" customFormat="true"/>
    <row r="4070" s="610" customFormat="true"/>
    <row r="4071" s="610" customFormat="true"/>
    <row r="4072" s="610" customFormat="true"/>
    <row r="4073" s="610" customFormat="true"/>
    <row r="4074" s="610" customFormat="true"/>
    <row r="4075" s="610" customFormat="true"/>
    <row r="4076" s="610" customFormat="true"/>
    <row r="4077" s="610" customFormat="true"/>
    <row r="4078" s="610" customFormat="true"/>
    <row r="4079" s="610" customFormat="true"/>
    <row r="4080" s="610" customFormat="true"/>
    <row r="4081" s="610" customFormat="true"/>
    <row r="4082" s="610" customFormat="true"/>
    <row r="4083" s="610" customFormat="true"/>
    <row r="4084" s="610" customFormat="true"/>
    <row r="4085" s="610" customFormat="true"/>
    <row r="4086" s="610" customFormat="true"/>
    <row r="4087" s="610" customFormat="true"/>
    <row r="4088" s="610" customFormat="true"/>
    <row r="4089" s="610" customFormat="true"/>
    <row r="4090" s="610" customFormat="true"/>
    <row r="4091" s="610" customFormat="true"/>
    <row r="4092" s="610" customFormat="true"/>
    <row r="4093" s="610" customFormat="true"/>
    <row r="4094" s="610" customFormat="true"/>
    <row r="4095" s="610" customFormat="true"/>
    <row r="4096" s="610" customFormat="true"/>
    <row r="4097" s="610" customFormat="true"/>
    <row r="4098" s="610" customFormat="true"/>
    <row r="4099" s="610" customFormat="true"/>
    <row r="4100" s="610" customFormat="true"/>
    <row r="4101" s="610" customFormat="true"/>
    <row r="4102" s="610" customFormat="true"/>
    <row r="4103" s="610" customFormat="true"/>
    <row r="4104" s="610" customFormat="true"/>
    <row r="4105" s="610" customFormat="true"/>
    <row r="4106" s="610" customFormat="true"/>
    <row r="4107" s="610" customFormat="true"/>
    <row r="4108" s="610" customFormat="true"/>
    <row r="4109" s="610" customFormat="true"/>
    <row r="4110" s="610" customFormat="true"/>
    <row r="4111" s="610" customFormat="true"/>
    <row r="4112" s="610" customFormat="true"/>
    <row r="4113" s="610" customFormat="true"/>
    <row r="4114" s="610" customFormat="true"/>
    <row r="4115" s="610" customFormat="true"/>
    <row r="4116" s="610" customFormat="true"/>
    <row r="4117" s="610" customFormat="true"/>
    <row r="4118" s="610" customFormat="true"/>
    <row r="4119" s="610" customFormat="true"/>
    <row r="4120" s="610" customFormat="true"/>
    <row r="4121" s="610" customFormat="true"/>
    <row r="4122" s="610" customFormat="true"/>
    <row r="4123" s="610" customFormat="true"/>
    <row r="4124" s="610" customFormat="true"/>
    <row r="4125" s="610" customFormat="true"/>
    <row r="4126" s="610" customFormat="true"/>
    <row r="4127" s="610" customFormat="true"/>
    <row r="4128" s="610" customFormat="true"/>
    <row r="4129" s="610" customFormat="true"/>
    <row r="4130" s="610" customFormat="true"/>
    <row r="4131" s="610" customFormat="true"/>
    <row r="4132" s="610" customFormat="true"/>
    <row r="4133" s="610" customFormat="true"/>
    <row r="4134" s="610" customFormat="true"/>
    <row r="4135" s="610" customFormat="true"/>
    <row r="4136" s="610" customFormat="true"/>
    <row r="4137" s="610" customFormat="true"/>
    <row r="4138" s="610" customFormat="true"/>
    <row r="4139" s="610" customFormat="true"/>
    <row r="4140" s="610" customFormat="true"/>
    <row r="4141" s="610" customFormat="true"/>
    <row r="4142" s="610" customFormat="true"/>
    <row r="4143" s="610" customFormat="true"/>
    <row r="4144" s="610" customFormat="true"/>
    <row r="4145" s="610" customFormat="true"/>
    <row r="4146" s="610" customFormat="true"/>
    <row r="4147" s="610" customFormat="true"/>
    <row r="4148" s="610" customFormat="true"/>
    <row r="4149" s="610" customFormat="true"/>
    <row r="4150" s="610" customFormat="true"/>
    <row r="4151" s="610" customFormat="true"/>
    <row r="4152" s="610" customFormat="true"/>
    <row r="4153" s="610" customFormat="true"/>
    <row r="4154" s="610" customFormat="true"/>
    <row r="4155" s="610" customFormat="true"/>
    <row r="4156" s="610" customFormat="true"/>
    <row r="4157" s="610" customFormat="true"/>
    <row r="4158" s="610" customFormat="true"/>
    <row r="4159" s="610" customFormat="true"/>
    <row r="4160" s="610" customFormat="true"/>
    <row r="4161" s="610" customFormat="true"/>
    <row r="4162" s="610" customFormat="true"/>
    <row r="4163" s="610" customFormat="true"/>
    <row r="4164" s="610" customFormat="true"/>
    <row r="4165" s="610" customFormat="true"/>
    <row r="4166" s="610" customFormat="true"/>
    <row r="4167" s="610" customFormat="true"/>
    <row r="4168" s="610" customFormat="true"/>
    <row r="4169" s="610" customFormat="true"/>
    <row r="4170" s="610" customFormat="true"/>
    <row r="4171" s="610" customFormat="true"/>
    <row r="4172" s="610" customFormat="true"/>
    <row r="4173" s="610" customFormat="true"/>
    <row r="4174" s="610" customFormat="true"/>
    <row r="4175" s="610" customFormat="true"/>
    <row r="4176" s="610" customFormat="true"/>
    <row r="4177" s="610" customFormat="true"/>
    <row r="4178" s="610" customFormat="true"/>
    <row r="4179" s="610" customFormat="true"/>
    <row r="4180" s="610" customFormat="true"/>
    <row r="4181" s="610" customFormat="true"/>
    <row r="4182" s="610" customFormat="true"/>
    <row r="4183" s="610" customFormat="true"/>
    <row r="4184" s="610" customFormat="true"/>
    <row r="4185" s="610" customFormat="true"/>
    <row r="4186" s="610" customFormat="true"/>
    <row r="4187" s="610" customFormat="true"/>
    <row r="4188" s="610" customFormat="true"/>
    <row r="4189" s="610" customFormat="true"/>
    <row r="4190" s="610" customFormat="true"/>
    <row r="4191" s="610" customFormat="true"/>
    <row r="4192" s="610" customFormat="true"/>
    <row r="4193" s="610" customFormat="true"/>
    <row r="4194" s="610" customFormat="true"/>
    <row r="4195" s="610" customFormat="true"/>
    <row r="4196" s="610" customFormat="true"/>
    <row r="4197" s="610" customFormat="true"/>
    <row r="4198" s="610" customFormat="true"/>
    <row r="4199" s="610" customFormat="true"/>
    <row r="4200" s="610" customFormat="true"/>
    <row r="4201" s="610" customFormat="true"/>
    <row r="4202" s="610" customFormat="true"/>
    <row r="4203" s="610" customFormat="true"/>
    <row r="4204" s="610" customFormat="true"/>
    <row r="4205" s="610" customFormat="true"/>
    <row r="4206" s="610" customFormat="true"/>
    <row r="4207" s="610" customFormat="true"/>
    <row r="4208" s="610" customFormat="true"/>
    <row r="4209" s="610" customFormat="true"/>
    <row r="4210" s="610" customFormat="true"/>
    <row r="4211" s="610" customFormat="true"/>
    <row r="4212" s="610" customFormat="true"/>
    <row r="4213" s="610" customFormat="true"/>
    <row r="4214" s="610" customFormat="true"/>
    <row r="4215" s="610" customFormat="true"/>
    <row r="4216" s="610" customFormat="true"/>
    <row r="4217" s="610" customFormat="true"/>
    <row r="4218" s="610" customFormat="true"/>
    <row r="4219" s="610" customFormat="true"/>
    <row r="4220" s="610" customFormat="true"/>
    <row r="4221" s="610" customFormat="true"/>
    <row r="4222" s="610" customFormat="true"/>
    <row r="4223" s="610" customFormat="true"/>
    <row r="4224" s="610" customFormat="true"/>
    <row r="4225" s="610" customFormat="true"/>
    <row r="4226" s="610" customFormat="true"/>
    <row r="4227" s="610" customFormat="true"/>
    <row r="4228" s="610" customFormat="true"/>
    <row r="4229" s="610" customFormat="true"/>
    <row r="4230" s="610" customFormat="true"/>
    <row r="4231" s="610" customFormat="true"/>
    <row r="4232" s="610" customFormat="true"/>
    <row r="4233" s="610" customFormat="true"/>
    <row r="4234" s="610" customFormat="true"/>
    <row r="4235" s="610" customFormat="true"/>
    <row r="4236" s="610" customFormat="true"/>
    <row r="4237" s="610" customFormat="true"/>
    <row r="4238" s="610" customFormat="true"/>
    <row r="4239" s="610" customFormat="true"/>
    <row r="4240" s="610" customFormat="true"/>
    <row r="4241" s="610" customFormat="true"/>
    <row r="4242" s="610" customFormat="true"/>
    <row r="4243" s="610" customFormat="true"/>
    <row r="4244" s="610" customFormat="true"/>
    <row r="4245" s="610" customFormat="true"/>
    <row r="4246" s="610" customFormat="true"/>
    <row r="4247" s="610" customFormat="true"/>
    <row r="4248" s="610" customFormat="true"/>
    <row r="4249" s="610" customFormat="true"/>
    <row r="4250" s="610" customFormat="true"/>
    <row r="4251" s="610" customFormat="true"/>
    <row r="4252" s="610" customFormat="true"/>
    <row r="4253" s="610" customFormat="true"/>
    <row r="4254" s="610" customFormat="true"/>
    <row r="4255" s="610" customFormat="true"/>
    <row r="4256" s="610" customFormat="true"/>
    <row r="4257" s="610" customFormat="true"/>
    <row r="4258" s="610" customFormat="true"/>
    <row r="4259" s="610" customFormat="true"/>
    <row r="4260" s="610" customFormat="true"/>
    <row r="4261" s="610" customFormat="true"/>
    <row r="4262" s="610" customFormat="true"/>
    <row r="4263" s="610" customFormat="true"/>
    <row r="4264" s="610" customFormat="true"/>
    <row r="4265" s="610" customFormat="true"/>
    <row r="4266" s="610" customFormat="true"/>
    <row r="4267" s="610" customFormat="true"/>
    <row r="4268" s="610" customFormat="true"/>
    <row r="4269" s="610" customFormat="true"/>
    <row r="4270" s="610" customFormat="true"/>
    <row r="4271" s="610" customFormat="true"/>
    <row r="4272" s="610" customFormat="true"/>
    <row r="4273" s="610" customFormat="true"/>
    <row r="4274" s="610" customFormat="true"/>
    <row r="4275" s="610" customFormat="true"/>
    <row r="4276" s="610" customFormat="true"/>
    <row r="4277" s="610" customFormat="true"/>
    <row r="4278" s="610" customFormat="true"/>
    <row r="4279" s="610" customFormat="true"/>
    <row r="4280" s="610" customFormat="true"/>
    <row r="4281" s="610" customFormat="true"/>
    <row r="4282" s="610" customFormat="true"/>
    <row r="4283" s="610" customFormat="true"/>
    <row r="4284" s="610" customFormat="true"/>
    <row r="4285" s="610" customFormat="true"/>
    <row r="4286" s="610" customFormat="true"/>
    <row r="4287" s="610" customFormat="true"/>
    <row r="4288" s="610" customFormat="true"/>
    <row r="4289" s="610" customFormat="true"/>
    <row r="4290" s="610" customFormat="true"/>
    <row r="4291" s="610" customFormat="true"/>
    <row r="4292" s="610" customFormat="true"/>
    <row r="4293" s="610" customFormat="true"/>
    <row r="4294" s="610" customFormat="true"/>
    <row r="4295" s="610" customFormat="true"/>
    <row r="4296" s="610" customFormat="true"/>
    <row r="4297" s="610" customFormat="true"/>
    <row r="4298" s="610" customFormat="true"/>
    <row r="4299" s="610" customFormat="true"/>
    <row r="4300" s="610" customFormat="true"/>
    <row r="4301" s="610" customFormat="true"/>
    <row r="4302" s="610" customFormat="true"/>
    <row r="4303" s="610" customFormat="true"/>
    <row r="4304" s="610" customFormat="true"/>
    <row r="4305" s="610" customFormat="true"/>
    <row r="4306" s="610" customFormat="true"/>
    <row r="4307" s="610" customFormat="true"/>
    <row r="4308" s="610" customFormat="true"/>
    <row r="4309" s="610" customFormat="true"/>
    <row r="4310" s="610" customFormat="true"/>
    <row r="4311" s="610" customFormat="true"/>
    <row r="4312" s="610" customFormat="true"/>
    <row r="4313" s="610" customFormat="true"/>
    <row r="4314" s="610" customFormat="true"/>
    <row r="4315" s="610" customFormat="true"/>
    <row r="4316" s="610" customFormat="true"/>
    <row r="4317" s="610" customFormat="true"/>
    <row r="4318" s="610" customFormat="true"/>
    <row r="4319" s="610" customFormat="true"/>
    <row r="4320" s="610" customFormat="true"/>
    <row r="4321" s="610" customFormat="true"/>
    <row r="4322" s="610" customFormat="true"/>
    <row r="4323" s="610" customFormat="true"/>
    <row r="4324" s="610" customFormat="true"/>
    <row r="4325" s="610" customFormat="true"/>
    <row r="4326" s="610" customFormat="true"/>
    <row r="4327" s="610" customFormat="true"/>
    <row r="4328" s="610" customFormat="true"/>
    <row r="4329" s="610" customFormat="true"/>
    <row r="4330" s="610" customFormat="true"/>
    <row r="4331" s="610" customFormat="true"/>
    <row r="4332" s="610" customFormat="true"/>
    <row r="4333" s="610" customFormat="true"/>
    <row r="4334" s="610" customFormat="true"/>
    <row r="4335" s="610" customFormat="true"/>
    <row r="4336" s="610" customFormat="true"/>
    <row r="4337" s="610" customFormat="true"/>
    <row r="4338" s="610" customFormat="true"/>
    <row r="4339" s="610" customFormat="true"/>
    <row r="4340" s="610" customFormat="true"/>
    <row r="4341" s="610" customFormat="true"/>
    <row r="4342" s="610" customFormat="true"/>
    <row r="4343" s="610" customFormat="true"/>
    <row r="4344" s="610" customFormat="true"/>
    <row r="4345" s="610" customFormat="true"/>
    <row r="4346" s="610" customFormat="true"/>
    <row r="4347" s="610" customFormat="true"/>
    <row r="4348" s="610" customFormat="true"/>
    <row r="4349" s="610" customFormat="true"/>
    <row r="4350" s="610" customFormat="true"/>
    <row r="4351" s="610" customFormat="true"/>
    <row r="4352" s="610" customFormat="true"/>
    <row r="4353" s="610" customFormat="true"/>
    <row r="4354" s="610" customFormat="true"/>
    <row r="4355" s="610" customFormat="true"/>
    <row r="4356" s="610" customFormat="true"/>
    <row r="4357" s="610" customFormat="true"/>
    <row r="4358" s="610" customFormat="true"/>
    <row r="4359" s="610" customFormat="true"/>
    <row r="4360" s="610" customFormat="true"/>
    <row r="4361" s="610" customFormat="true"/>
    <row r="4362" s="610" customFormat="true"/>
    <row r="4363" s="610" customFormat="true"/>
    <row r="4364" s="610" customFormat="true"/>
    <row r="4365" s="610" customFormat="true"/>
    <row r="4366" s="610" customFormat="true"/>
    <row r="4367" s="610" customFormat="true"/>
    <row r="4368" s="610" customFormat="true"/>
    <row r="4369" s="610" customFormat="true"/>
    <row r="4370" s="610" customFormat="true"/>
    <row r="4371" s="610" customFormat="true"/>
    <row r="4372" s="610" customFormat="true"/>
    <row r="4373" s="610" customFormat="true"/>
    <row r="4374" s="610" customFormat="true"/>
    <row r="4375" s="610" customFormat="true"/>
    <row r="4376" s="610" customFormat="true"/>
    <row r="4377" s="610" customFormat="true"/>
    <row r="4378" s="610" customFormat="true"/>
    <row r="4379" s="610" customFormat="true"/>
    <row r="4380" s="610" customFormat="true"/>
    <row r="4381" s="610" customFormat="true"/>
    <row r="4382" s="610" customFormat="true"/>
    <row r="4383" s="610" customFormat="true"/>
    <row r="4384" s="610" customFormat="true"/>
    <row r="4385" s="610" customFormat="true"/>
    <row r="4386" s="610" customFormat="true"/>
    <row r="4387" s="610" customFormat="true"/>
    <row r="4388" s="610" customFormat="true"/>
    <row r="4389" s="610" customFormat="true"/>
    <row r="4390" s="610" customFormat="true"/>
    <row r="4391" s="610" customFormat="true"/>
    <row r="4392" s="610" customFormat="true"/>
    <row r="4393" s="610" customFormat="true"/>
    <row r="4394" s="610" customFormat="true"/>
    <row r="4395" s="610" customFormat="true"/>
    <row r="4396" s="610" customFormat="true"/>
    <row r="4397" s="610" customFormat="true"/>
    <row r="4398" s="610" customFormat="true"/>
    <row r="4399" s="610" customFormat="true"/>
    <row r="4400" s="610" customFormat="true"/>
    <row r="4401" s="610" customFormat="true"/>
    <row r="4402" s="610" customFormat="true"/>
    <row r="4403" s="610" customFormat="true"/>
    <row r="4404" s="610" customFormat="true"/>
    <row r="4405" s="610" customFormat="true"/>
    <row r="4406" s="610" customFormat="true"/>
    <row r="4407" s="610" customFormat="true"/>
    <row r="4408" s="610" customFormat="true"/>
    <row r="4409" s="610" customFormat="true"/>
    <row r="4410" s="610" customFormat="true"/>
    <row r="4411" s="610" customFormat="true"/>
    <row r="4412" s="610" customFormat="true"/>
    <row r="4413" s="610" customFormat="true"/>
    <row r="4414" s="610" customFormat="true"/>
    <row r="4415" s="610" customFormat="true"/>
    <row r="4416" s="610" customFormat="true"/>
    <row r="4417" s="610" customFormat="true"/>
    <row r="4418" s="610" customFormat="true"/>
    <row r="4419" s="610" customFormat="true"/>
    <row r="4420" s="610" customFormat="true"/>
    <row r="4421" s="610" customFormat="true"/>
    <row r="4422" s="610" customFormat="true"/>
    <row r="4423" s="610" customFormat="true"/>
    <row r="4424" s="610" customFormat="true"/>
    <row r="4425" s="610" customFormat="true"/>
    <row r="4426" s="610" customFormat="true"/>
    <row r="4427" s="610" customFormat="true"/>
    <row r="4428" s="610" customFormat="true"/>
    <row r="4429" s="610" customFormat="true"/>
    <row r="4430" s="610" customFormat="true"/>
    <row r="4431" s="610" customFormat="true"/>
    <row r="4432" s="610" customFormat="true"/>
    <row r="4433" s="610" customFormat="true"/>
    <row r="4434" s="610" customFormat="true"/>
    <row r="4435" s="610" customFormat="true"/>
    <row r="4436" s="610" customFormat="true"/>
    <row r="4437" s="610" customFormat="true"/>
    <row r="4438" s="610" customFormat="true"/>
    <row r="4439" s="610" customFormat="true"/>
    <row r="4440" s="610" customFormat="true"/>
    <row r="4441" s="610" customFormat="true"/>
    <row r="4442" s="610" customFormat="true"/>
    <row r="4443" s="610" customFormat="true"/>
    <row r="4444" s="610" customFormat="true"/>
    <row r="4445" s="610" customFormat="true"/>
    <row r="4446" s="610" customFormat="true"/>
    <row r="4447" s="610" customFormat="true"/>
    <row r="4448" s="610" customFormat="true"/>
    <row r="4449" s="610" customFormat="true"/>
    <row r="4450" s="610" customFormat="true"/>
    <row r="4451" s="610" customFormat="true"/>
    <row r="4452" s="610" customFormat="true"/>
    <row r="4453" s="610" customFormat="true"/>
    <row r="4454" s="610" customFormat="true"/>
    <row r="4455" s="610" customFormat="true"/>
    <row r="4456" s="610" customFormat="true"/>
    <row r="4457" s="610" customFormat="true"/>
    <row r="4458" s="610" customFormat="true"/>
    <row r="4459" s="610" customFormat="true"/>
    <row r="4460" s="610" customFormat="true"/>
    <row r="4461" s="610" customFormat="true"/>
    <row r="4462" s="610" customFormat="true"/>
    <row r="4463" s="610" customFormat="true"/>
    <row r="4464" s="610" customFormat="true"/>
    <row r="4465" s="610" customFormat="true"/>
    <row r="4466" s="610" customFormat="true"/>
    <row r="4467" s="610" customFormat="true"/>
    <row r="4468" s="610" customFormat="true"/>
    <row r="4469" s="610" customFormat="true"/>
    <row r="4470" s="610" customFormat="true"/>
    <row r="4471" s="610" customFormat="true"/>
    <row r="4472" s="610" customFormat="true"/>
    <row r="4473" s="610" customFormat="true"/>
    <row r="4474" s="610" customFormat="true"/>
    <row r="4475" s="610" customFormat="true"/>
    <row r="4476" s="610" customFormat="true"/>
    <row r="4477" s="610" customFormat="true"/>
    <row r="4478" s="610" customFormat="true"/>
    <row r="4479" s="610" customFormat="true"/>
    <row r="4480" s="610" customFormat="true"/>
    <row r="4481" s="610" customFormat="true"/>
    <row r="4482" s="610" customFormat="true"/>
    <row r="4483" s="610" customFormat="true"/>
    <row r="4484" s="610" customFormat="true"/>
    <row r="4485" s="610" customFormat="true"/>
    <row r="4486" s="610" customFormat="true"/>
    <row r="4487" s="610" customFormat="true"/>
    <row r="4488" s="610" customFormat="true"/>
    <row r="4489" s="610" customFormat="true"/>
    <row r="4490" s="610" customFormat="true"/>
    <row r="4491" s="610" customFormat="true"/>
    <row r="4492" s="610" customFormat="true"/>
    <row r="4493" s="610" customFormat="true"/>
    <row r="4494" s="610" customFormat="true"/>
    <row r="4495" s="610" customFormat="true"/>
    <row r="4496" s="610" customFormat="true"/>
    <row r="4497" s="610" customFormat="true"/>
    <row r="4498" s="610" customFormat="true"/>
    <row r="4499" s="610" customFormat="true"/>
    <row r="4500" s="610" customFormat="true"/>
    <row r="4501" s="610" customFormat="true"/>
    <row r="4502" s="610" customFormat="true"/>
    <row r="4503" s="610" customFormat="true"/>
    <row r="4504" s="610" customFormat="true"/>
    <row r="4505" s="610" customFormat="true"/>
    <row r="4506" s="610" customFormat="true"/>
    <row r="4507" s="610" customFormat="true"/>
    <row r="4508" s="610" customFormat="true"/>
    <row r="4509" s="610" customFormat="true"/>
    <row r="4510" s="610" customFormat="true"/>
    <row r="4511" s="610" customFormat="true"/>
    <row r="4512" s="610" customFormat="true"/>
    <row r="4513" s="610" customFormat="true"/>
    <row r="4514" s="610" customFormat="true"/>
    <row r="4515" s="610" customFormat="true"/>
    <row r="4516" s="610" customFormat="true"/>
    <row r="4517" s="610" customFormat="true"/>
    <row r="4518" s="610" customFormat="true"/>
    <row r="4519" s="610" customFormat="true"/>
    <row r="4520" s="610" customFormat="true"/>
    <row r="4521" s="610" customFormat="true"/>
    <row r="4522" s="610" customFormat="true"/>
    <row r="4523" s="610" customFormat="true"/>
    <row r="4524" s="610" customFormat="true"/>
    <row r="4525" s="610" customFormat="true"/>
    <row r="4526" s="610" customFormat="true"/>
    <row r="4527" s="610" customFormat="true"/>
    <row r="4528" s="610" customFormat="true"/>
    <row r="4529" s="610" customFormat="true"/>
    <row r="4530" s="610" customFormat="true"/>
    <row r="4531" s="610" customFormat="true"/>
    <row r="4532" s="610" customFormat="true"/>
    <row r="4533" s="610" customFormat="true"/>
    <row r="4534" s="610" customFormat="true"/>
    <row r="4535" s="610" customFormat="true"/>
    <row r="4536" s="610" customFormat="true"/>
    <row r="4537" s="610" customFormat="true"/>
    <row r="4538" s="610" customFormat="true"/>
    <row r="4539" s="610" customFormat="true"/>
    <row r="4540" s="610" customFormat="true"/>
    <row r="4541" s="610" customFormat="true"/>
    <row r="4542" s="610" customFormat="true"/>
    <row r="4543" s="610" customFormat="true"/>
    <row r="4544" s="610" customFormat="true"/>
    <row r="4545" s="610" customFormat="true"/>
    <row r="4546" s="610" customFormat="true"/>
    <row r="4547" s="610" customFormat="true"/>
    <row r="4548" s="610" customFormat="true"/>
    <row r="4549" s="610" customFormat="true"/>
    <row r="4550" s="610" customFormat="true"/>
    <row r="4551" s="610" customFormat="true"/>
    <row r="4552" s="610" customFormat="true"/>
    <row r="4553" s="610" customFormat="true"/>
    <row r="4554" s="610" customFormat="true"/>
    <row r="4555" s="610" customFormat="true"/>
    <row r="4556" s="610" customFormat="true"/>
    <row r="4557" s="610" customFormat="true"/>
    <row r="4558" s="610" customFormat="true"/>
    <row r="4559" s="610" customFormat="true"/>
    <row r="4560" s="610" customFormat="true"/>
    <row r="4561" s="610" customFormat="true"/>
    <row r="4562" s="610" customFormat="true"/>
    <row r="4563" s="610" customFormat="true"/>
    <row r="4564" s="610" customFormat="true"/>
    <row r="4565" s="610" customFormat="true"/>
    <row r="4566" s="610" customFormat="true"/>
    <row r="4567" s="610" customFormat="true"/>
    <row r="4568" s="610" customFormat="true"/>
    <row r="4569" s="610" customFormat="true"/>
    <row r="4570" s="610" customFormat="true"/>
    <row r="4571" s="610" customFormat="true"/>
    <row r="4572" s="610" customFormat="true"/>
    <row r="4573" s="610" customFormat="true"/>
    <row r="4574" s="610" customFormat="true"/>
    <row r="4575" s="610" customFormat="true"/>
    <row r="4576" s="610" customFormat="true"/>
    <row r="4577" s="610" customFormat="true"/>
    <row r="4578" s="610" customFormat="true"/>
    <row r="4579" s="610" customFormat="true"/>
    <row r="4580" s="610" customFormat="true"/>
    <row r="4581" s="610" customFormat="true"/>
    <row r="4582" s="610" customFormat="true"/>
    <row r="4583" s="610" customFormat="true"/>
    <row r="4584" s="610" customFormat="true"/>
    <row r="4585" s="610" customFormat="true"/>
    <row r="4586" s="610" customFormat="true"/>
    <row r="4587" s="610" customFormat="true"/>
    <row r="4588" s="610" customFormat="true"/>
    <row r="4589" s="610" customFormat="true"/>
    <row r="4590" s="610" customFormat="true"/>
    <row r="4591" s="610" customFormat="true"/>
    <row r="4592" s="610" customFormat="true"/>
    <row r="4593" s="610" customFormat="true"/>
    <row r="4594" s="610" customFormat="true"/>
    <row r="4595" s="610" customFormat="true"/>
    <row r="4596" s="610" customFormat="true"/>
    <row r="4597" s="610" customFormat="true"/>
    <row r="4598" s="610" customFormat="true"/>
    <row r="4599" s="610" customFormat="true"/>
    <row r="4600" s="610" customFormat="true"/>
    <row r="4601" s="610" customFormat="true"/>
    <row r="4602" s="610" customFormat="true"/>
    <row r="4603" s="610" customFormat="true"/>
    <row r="4604" s="610" customFormat="true"/>
    <row r="4605" s="610" customFormat="true"/>
    <row r="4606" s="610" customFormat="true"/>
    <row r="4607" s="610" customFormat="true"/>
    <row r="4608" s="610" customFormat="true"/>
    <row r="4609" s="610" customFormat="true"/>
    <row r="4610" s="610" customFormat="true"/>
    <row r="4611" s="610" customFormat="true"/>
    <row r="4612" s="610" customFormat="true"/>
    <row r="4613" s="610" customFormat="true"/>
    <row r="4614" s="610" customFormat="true"/>
    <row r="4615" s="610" customFormat="true"/>
    <row r="4616" s="610" customFormat="true"/>
    <row r="4617" s="610" customFormat="true"/>
    <row r="4618" s="610" customFormat="true"/>
    <row r="4619" s="610" customFormat="true"/>
    <row r="4620" s="610" customFormat="true"/>
    <row r="4621" s="610" customFormat="true"/>
    <row r="4622" s="610" customFormat="true"/>
    <row r="4623" s="610" customFormat="true"/>
    <row r="4624" s="610" customFormat="true"/>
    <row r="4625" s="610" customFormat="true"/>
    <row r="4626" s="610" customFormat="true"/>
    <row r="4627" s="610" customFormat="true"/>
    <row r="4628" s="610" customFormat="true"/>
    <row r="4629" s="610" customFormat="true"/>
    <row r="4630" s="610" customFormat="true"/>
    <row r="4631" s="610" customFormat="true"/>
    <row r="4632" s="610" customFormat="true"/>
    <row r="4633" s="610" customFormat="true"/>
    <row r="4634" s="610" customFormat="true"/>
    <row r="4635" s="610" customFormat="true"/>
    <row r="4636" s="610" customFormat="true"/>
    <row r="4637" s="610" customFormat="true"/>
    <row r="4638" s="610" customFormat="true"/>
    <row r="4639" s="610" customFormat="true"/>
    <row r="4640" s="610" customFormat="true"/>
    <row r="4641" s="610" customFormat="true"/>
    <row r="4642" s="610" customFormat="true"/>
    <row r="4643" s="610" customFormat="true"/>
    <row r="4644" s="610" customFormat="true"/>
    <row r="4645" s="610" customFormat="true"/>
    <row r="4646" s="610" customFormat="true"/>
    <row r="4647" s="610" customFormat="true"/>
    <row r="4648" s="610" customFormat="true"/>
    <row r="4649" s="610" customFormat="true"/>
    <row r="4650" s="610" customFormat="true"/>
    <row r="4651" s="610" customFormat="true"/>
    <row r="4652" s="610" customFormat="true"/>
    <row r="4653" s="610" customFormat="true"/>
    <row r="4654" s="610" customFormat="true"/>
    <row r="4655" s="610" customFormat="true"/>
    <row r="4656" s="610" customFormat="true"/>
    <row r="4657" s="610" customFormat="true"/>
    <row r="4658" s="610" customFormat="true"/>
    <row r="4659" s="610" customFormat="true"/>
    <row r="4660" s="610" customFormat="true"/>
    <row r="4661" s="610" customFormat="true"/>
    <row r="4662" s="610" customFormat="true"/>
    <row r="4663" s="610" customFormat="true"/>
    <row r="4664" s="610" customFormat="true"/>
    <row r="4665" s="610" customFormat="true"/>
    <row r="4666" s="610" customFormat="true"/>
    <row r="4667" s="610" customFormat="true"/>
    <row r="4668" s="610" customFormat="true"/>
    <row r="4669" s="610" customFormat="true"/>
    <row r="4670" s="610" customFormat="true"/>
    <row r="4671" s="610" customFormat="true"/>
    <row r="4672" s="610" customFormat="true"/>
    <row r="4673" s="610" customFormat="true"/>
    <row r="4674" s="610" customFormat="true"/>
    <row r="4675" s="610" customFormat="true"/>
    <row r="4676" s="610" customFormat="true"/>
    <row r="4677" s="610" customFormat="true"/>
    <row r="4678" s="610" customFormat="true"/>
    <row r="4679" s="610" customFormat="true"/>
    <row r="4680" s="610" customFormat="true"/>
    <row r="4681" s="610" customFormat="true"/>
    <row r="4682" s="610" customFormat="true"/>
    <row r="4683" s="610" customFormat="true"/>
    <row r="4684" s="610" customFormat="true"/>
    <row r="4685" s="610" customFormat="true"/>
    <row r="4686" s="610" customFormat="true"/>
    <row r="4687" s="610" customFormat="true"/>
    <row r="4688" s="610" customFormat="true"/>
    <row r="4689" s="610" customFormat="true"/>
    <row r="4690" s="610" customFormat="true"/>
    <row r="4691" s="610" customFormat="true"/>
    <row r="4692" s="610" customFormat="true"/>
    <row r="4693" s="610" customFormat="true"/>
    <row r="4694" s="610" customFormat="true"/>
    <row r="4695" s="610" customFormat="true"/>
    <row r="4696" s="610" customFormat="true"/>
    <row r="4697" s="610" customFormat="true"/>
    <row r="4698" s="610" customFormat="true"/>
    <row r="4699" s="610" customFormat="true"/>
    <row r="4700" s="610" customFormat="true"/>
    <row r="4701" s="610" customFormat="true"/>
    <row r="4702" s="610" customFormat="true"/>
    <row r="4703" s="610" customFormat="true"/>
    <row r="4704" s="610" customFormat="true"/>
    <row r="4705" s="610" customFormat="true"/>
    <row r="4706" s="610" customFormat="true"/>
    <row r="4707" s="610" customFormat="true"/>
    <row r="4708" s="610" customFormat="true"/>
    <row r="4709" s="610" customFormat="true"/>
    <row r="4710" s="610" customFormat="true"/>
    <row r="4711" s="610" customFormat="true"/>
    <row r="4712" s="610" customFormat="true"/>
    <row r="4713" s="610" customFormat="true"/>
    <row r="4714" s="610" customFormat="true"/>
    <row r="4715" s="610" customFormat="true"/>
    <row r="4716" s="610" customFormat="true"/>
    <row r="4717" s="610" customFormat="true"/>
    <row r="4718" s="610" customFormat="true"/>
    <row r="4719" s="610" customFormat="true"/>
    <row r="4720" s="610" customFormat="true"/>
    <row r="4721" s="610" customFormat="true"/>
    <row r="4722" s="610" customFormat="true"/>
    <row r="4723" s="610" customFormat="true"/>
    <row r="4724" s="610" customFormat="true"/>
    <row r="4725" s="610" customFormat="true"/>
    <row r="4726" s="610" customFormat="true"/>
    <row r="4727" s="610" customFormat="true"/>
    <row r="4728" s="610" customFormat="true"/>
    <row r="4729" s="610" customFormat="true"/>
    <row r="4730" s="610" customFormat="true"/>
    <row r="4731" s="610" customFormat="true"/>
    <row r="4732" s="610" customFormat="true"/>
    <row r="4733" s="610" customFormat="true"/>
    <row r="4734" s="610" customFormat="true"/>
    <row r="4735" s="610" customFormat="true"/>
    <row r="4736" s="610" customFormat="true"/>
    <row r="4737" s="610" customFormat="true"/>
    <row r="4738" s="610" customFormat="true"/>
    <row r="4739" s="610" customFormat="true"/>
    <row r="4740" s="610" customFormat="true"/>
    <row r="4741" s="610" customFormat="true"/>
    <row r="4742" s="610" customFormat="true"/>
    <row r="4743" s="610" customFormat="true"/>
    <row r="4744" s="610" customFormat="true"/>
    <row r="4745" s="610" customFormat="true"/>
    <row r="4746" s="610" customFormat="true"/>
    <row r="4747" s="610" customFormat="true"/>
    <row r="4748" s="610" customFormat="true"/>
    <row r="4749" s="610" customFormat="true"/>
    <row r="4750" s="610" customFormat="true"/>
    <row r="4751" s="610" customFormat="true"/>
    <row r="4752" s="610" customFormat="true"/>
    <row r="4753" s="610" customFormat="true"/>
    <row r="4754" s="610" customFormat="true"/>
    <row r="4755" s="610" customFormat="true"/>
    <row r="4756" s="610" customFormat="true"/>
    <row r="4757" s="610" customFormat="true"/>
    <row r="4758" s="610" customFormat="true"/>
    <row r="4759" s="610" customFormat="true"/>
    <row r="4760" s="610" customFormat="true"/>
    <row r="4761" s="610" customFormat="true"/>
    <row r="4762" s="610" customFormat="true"/>
    <row r="4763" s="610" customFormat="true"/>
    <row r="4764" s="610" customFormat="true"/>
    <row r="4765" s="610" customFormat="true"/>
    <row r="4766" s="610" customFormat="true"/>
    <row r="4767" s="610" customFormat="true"/>
    <row r="4768" s="610" customFormat="true"/>
    <row r="4769" s="610" customFormat="true"/>
    <row r="4770" s="610" customFormat="true"/>
    <row r="4771" s="610" customFormat="true"/>
    <row r="4772" s="610" customFormat="true"/>
    <row r="4773" s="610" customFormat="true"/>
    <row r="4774" s="610" customFormat="true"/>
    <row r="4775" s="610" customFormat="true"/>
    <row r="4776" s="610" customFormat="true"/>
    <row r="4777" s="610" customFormat="true"/>
    <row r="4778" s="610" customFormat="true"/>
    <row r="4779" s="610" customFormat="true"/>
    <row r="4780" s="610" customFormat="true"/>
    <row r="4781" s="610" customFormat="true"/>
    <row r="4782" s="610" customFormat="true"/>
    <row r="4783" s="610" customFormat="true"/>
    <row r="4784" s="610" customFormat="true"/>
    <row r="4785" s="610" customFormat="true"/>
    <row r="4786" s="610" customFormat="true"/>
    <row r="4787" s="610" customFormat="true"/>
    <row r="4788" s="610" customFormat="true"/>
    <row r="4789" s="610" customFormat="true"/>
    <row r="4790" s="610" customFormat="true"/>
    <row r="4791" s="610" customFormat="true"/>
    <row r="4792" s="610" customFormat="true"/>
    <row r="4793" s="610" customFormat="true"/>
    <row r="4794" s="610" customFormat="true"/>
    <row r="4795" s="610" customFormat="true"/>
    <row r="4796" s="610" customFormat="true"/>
    <row r="4797" s="610" customFormat="true"/>
    <row r="4798" s="610" customFormat="true"/>
    <row r="4799" s="610" customFormat="true"/>
    <row r="4800" s="610" customFormat="true"/>
    <row r="4801" s="610" customFormat="true"/>
    <row r="4802" s="610" customFormat="true"/>
    <row r="4803" s="610" customFormat="true"/>
    <row r="4804" s="610" customFormat="true"/>
    <row r="4805" s="610" customFormat="true"/>
    <row r="4806" s="610" customFormat="true"/>
    <row r="4807" s="610" customFormat="true"/>
    <row r="4808" s="610" customFormat="true"/>
    <row r="4809" s="610" customFormat="true"/>
    <row r="4810" s="610" customFormat="true"/>
    <row r="4811" s="610" customFormat="true"/>
    <row r="4812" s="610" customFormat="true"/>
    <row r="4813" s="610" customFormat="true"/>
    <row r="4814" s="610" customFormat="true"/>
    <row r="4815" s="610" customFormat="true"/>
    <row r="4816" s="610" customFormat="true"/>
    <row r="4817" s="610" customFormat="true"/>
    <row r="4818" s="610" customFormat="true"/>
    <row r="4819" s="610" customFormat="true"/>
    <row r="4820" s="610" customFormat="true"/>
    <row r="4821" s="610" customFormat="true"/>
    <row r="4822" s="610" customFormat="true"/>
    <row r="4823" s="610" customFormat="true"/>
    <row r="4824" s="610" customFormat="true"/>
    <row r="4825" s="610" customFormat="true"/>
    <row r="4826" s="610" customFormat="true"/>
    <row r="4827" s="610" customFormat="true"/>
    <row r="4828" s="610" customFormat="true"/>
    <row r="4829" s="610" customFormat="true"/>
    <row r="4830" s="610" customFormat="true"/>
    <row r="4831" s="610" customFormat="true"/>
    <row r="4832" s="610" customFormat="true"/>
    <row r="4833" s="610" customFormat="true"/>
    <row r="4834" s="610" customFormat="true"/>
    <row r="4835" s="610" customFormat="true"/>
    <row r="4836" s="610" customFormat="true"/>
    <row r="4837" s="610" customFormat="true"/>
    <row r="4838" s="610" customFormat="true"/>
    <row r="4839" s="610" customFormat="true"/>
    <row r="4840" s="610" customFormat="true"/>
    <row r="4841" s="610" customFormat="true"/>
    <row r="4842" s="610" customFormat="true"/>
    <row r="4843" s="610" customFormat="true"/>
    <row r="4844" s="610" customFormat="true"/>
    <row r="4845" s="610" customFormat="true"/>
    <row r="4846" s="610" customFormat="true"/>
    <row r="4847" s="610" customFormat="true"/>
    <row r="4848" s="610" customFormat="true"/>
    <row r="4849" s="610" customFormat="true"/>
    <row r="4850" s="610" customFormat="true"/>
    <row r="4851" s="610" customFormat="true"/>
    <row r="4852" s="610" customFormat="true"/>
    <row r="4853" s="610" customFormat="true"/>
    <row r="4854" s="610" customFormat="true"/>
    <row r="4855" s="610" customFormat="true"/>
    <row r="4856" s="610" customFormat="true"/>
    <row r="4857" s="610" customFormat="true"/>
    <row r="4858" s="610" customFormat="true"/>
    <row r="4859" s="610" customFormat="true"/>
    <row r="4860" s="610" customFormat="true"/>
    <row r="4861" s="610" customFormat="true"/>
    <row r="4862" s="610" customFormat="true"/>
    <row r="4863" s="610" customFormat="true"/>
    <row r="4864" s="610" customFormat="true"/>
    <row r="4865" s="610" customFormat="true"/>
    <row r="4866" s="610" customFormat="true"/>
    <row r="4867" s="610" customFormat="true"/>
    <row r="4868" s="610" customFormat="true"/>
    <row r="4869" s="610" customFormat="true"/>
    <row r="4870" s="610" customFormat="true"/>
    <row r="4871" s="610" customFormat="true"/>
    <row r="4872" s="610" customFormat="true"/>
    <row r="4873" s="610" customFormat="true"/>
    <row r="4874" s="610" customFormat="true"/>
    <row r="4875" s="610" customFormat="true"/>
    <row r="4876" s="610" customFormat="true"/>
    <row r="4877" s="610" customFormat="true"/>
    <row r="4878" s="610" customFormat="true"/>
    <row r="4879" s="610" customFormat="true"/>
    <row r="4880" s="610" customFormat="true"/>
    <row r="4881" s="610" customFormat="true"/>
    <row r="4882" s="610" customFormat="true"/>
    <row r="4883" s="610" customFormat="true"/>
    <row r="4884" s="610" customFormat="true"/>
    <row r="4885" s="610" customFormat="true"/>
    <row r="4886" s="610" customFormat="true"/>
    <row r="4887" s="610" customFormat="true"/>
    <row r="4888" s="610" customFormat="true"/>
    <row r="4889" s="610" customFormat="true"/>
    <row r="4890" s="610" customFormat="true"/>
    <row r="4891" s="610" customFormat="true"/>
    <row r="4892" s="610" customFormat="true"/>
    <row r="4893" s="610" customFormat="true"/>
    <row r="4894" s="610" customFormat="true"/>
    <row r="4895" s="610" customFormat="true"/>
    <row r="4896" s="610" customFormat="true"/>
    <row r="4897" s="610" customFormat="true"/>
    <row r="4898" s="610" customFormat="true"/>
    <row r="4899" s="610" customFormat="true"/>
    <row r="4900" s="610" customFormat="true"/>
    <row r="4901" s="610" customFormat="true"/>
    <row r="4902" s="610" customFormat="true"/>
    <row r="4903" s="610" customFormat="true"/>
    <row r="4904" s="610" customFormat="true"/>
    <row r="4905" s="610" customFormat="true"/>
    <row r="4906" s="610" customFormat="true"/>
    <row r="4907" s="610" customFormat="true"/>
    <row r="4908" s="610" customFormat="true"/>
    <row r="4909" s="610" customFormat="true"/>
    <row r="4910" s="610" customFormat="true"/>
    <row r="4911" s="610" customFormat="true"/>
    <row r="4912" s="610" customFormat="true"/>
    <row r="4913" s="610" customFormat="true"/>
    <row r="4914" s="610" customFormat="true"/>
    <row r="4915" s="610" customFormat="true"/>
    <row r="4916" s="610" customFormat="true"/>
    <row r="4917" s="610" customFormat="true"/>
    <row r="4918" s="610" customFormat="true"/>
    <row r="4919" s="610" customFormat="true"/>
    <row r="4920" s="610" customFormat="true"/>
    <row r="4921" s="610" customFormat="true"/>
    <row r="4922" s="610" customFormat="true"/>
    <row r="4923" s="610" customFormat="true"/>
    <row r="4924" s="610" customFormat="true"/>
    <row r="4925" s="610" customFormat="true"/>
    <row r="4926" s="610" customFormat="true"/>
    <row r="4927" s="610" customFormat="true"/>
    <row r="4928" s="610" customFormat="true"/>
    <row r="4929" s="610" customFormat="true"/>
    <row r="4930" s="610" customFormat="true"/>
    <row r="4931" s="610" customFormat="true"/>
    <row r="4932" s="610" customFormat="true"/>
    <row r="4933" s="610" customFormat="true"/>
    <row r="4934" s="610" customFormat="true"/>
    <row r="4935" s="610" customFormat="true"/>
    <row r="4936" s="610" customFormat="true"/>
    <row r="4937" s="610" customFormat="true"/>
    <row r="4938" s="610" customFormat="true"/>
    <row r="4939" s="610" customFormat="true"/>
    <row r="4940" s="610" customFormat="true"/>
    <row r="4941" s="610" customFormat="true"/>
    <row r="4942" s="610" customFormat="true"/>
    <row r="4943" s="610" customFormat="true"/>
    <row r="4944" s="610" customFormat="true"/>
    <row r="4945" s="610" customFormat="true"/>
    <row r="4946" s="610" customFormat="true"/>
    <row r="4947" s="610" customFormat="true"/>
    <row r="4948" s="610" customFormat="true"/>
    <row r="4949" s="610" customFormat="true"/>
    <row r="4950" s="610" customFormat="true"/>
    <row r="4951" s="610" customFormat="true"/>
    <row r="4952" s="610" customFormat="true"/>
    <row r="4953" s="610" customFormat="true"/>
    <row r="4954" s="610" customFormat="true"/>
    <row r="4955" s="610" customFormat="true"/>
    <row r="4956" s="610" customFormat="true"/>
    <row r="4957" s="610" customFormat="true"/>
    <row r="4958" s="610" customFormat="true"/>
    <row r="4959" s="610" customFormat="true"/>
    <row r="4960" s="610" customFormat="true"/>
    <row r="4961" s="610" customFormat="true"/>
    <row r="4962" s="610" customFormat="true"/>
    <row r="4963" s="610" customFormat="true"/>
    <row r="4964" s="610" customFormat="true"/>
    <row r="4965" s="610" customFormat="true"/>
    <row r="4966" s="610" customFormat="true"/>
    <row r="4967" s="610" customFormat="true"/>
    <row r="4968" s="610" customFormat="true"/>
    <row r="4969" s="610" customFormat="true"/>
    <row r="4970" s="610" customFormat="true"/>
    <row r="4971" s="610" customFormat="true"/>
    <row r="4972" s="610" customFormat="true"/>
    <row r="4973" s="610" customFormat="true"/>
    <row r="4974" s="610" customFormat="true"/>
    <row r="4975" s="610" customFormat="true"/>
    <row r="4976" s="610" customFormat="true"/>
    <row r="4977" s="610" customFormat="true"/>
    <row r="4978" s="610" customFormat="true"/>
    <row r="4979" s="610" customFormat="true"/>
    <row r="4980" s="610" customFormat="true"/>
    <row r="4981" s="610" customFormat="true"/>
    <row r="4982" s="610" customFormat="true"/>
    <row r="4983" s="610" customFormat="true"/>
    <row r="4984" s="610" customFormat="true"/>
    <row r="4985" s="610" customFormat="true"/>
    <row r="4986" s="610" customFormat="true"/>
    <row r="4987" s="610" customFormat="true"/>
    <row r="4988" s="610" customFormat="true"/>
    <row r="4989" s="610" customFormat="true"/>
    <row r="4990" s="610" customFormat="true"/>
    <row r="4991" s="610" customFormat="true"/>
    <row r="4992" s="610" customFormat="true"/>
    <row r="4993" s="610" customFormat="true"/>
    <row r="4994" s="610" customFormat="true"/>
    <row r="4995" s="610" customFormat="true"/>
    <row r="4996" s="610" customFormat="true"/>
    <row r="4997" s="610" customFormat="true"/>
    <row r="4998" s="610" customFormat="true"/>
    <row r="4999" s="610" customFormat="true"/>
    <row r="5000" s="610" customFormat="true"/>
    <row r="5001" s="610" customFormat="true"/>
    <row r="5002" s="610" customFormat="true"/>
    <row r="5003" s="610" customFormat="true"/>
    <row r="5004" s="610" customFormat="true"/>
    <row r="5005" s="610" customFormat="true"/>
    <row r="5006" s="610" customFormat="true"/>
    <row r="5007" s="610" customFormat="true"/>
    <row r="5008" s="610" customFormat="true"/>
    <row r="5009" s="610" customFormat="true"/>
    <row r="5010" s="610" customFormat="true"/>
    <row r="5011" s="610" customFormat="true"/>
    <row r="5012" s="610" customFormat="true"/>
    <row r="5013" s="610" customFormat="true"/>
    <row r="5014" s="610" customFormat="true"/>
    <row r="5015" s="610" customFormat="true"/>
    <row r="5016" s="610" customFormat="true"/>
    <row r="5017" s="610" customFormat="true"/>
    <row r="5018" s="610" customFormat="true"/>
    <row r="5019" s="610" customFormat="true"/>
    <row r="5020" s="610" customFormat="true"/>
    <row r="5021" s="610" customFormat="true"/>
    <row r="5022" s="610" customFormat="true"/>
    <row r="5023" s="610" customFormat="true"/>
    <row r="5024" s="610" customFormat="true"/>
    <row r="5025" s="610" customFormat="true"/>
    <row r="5026" s="610" customFormat="true"/>
    <row r="5027" s="610" customFormat="true"/>
    <row r="5028" s="610" customFormat="true"/>
    <row r="5029" s="610" customFormat="true"/>
    <row r="5030" s="610" customFormat="true"/>
    <row r="5031" s="610" customFormat="true"/>
    <row r="5032" s="610" customFormat="true"/>
    <row r="5033" s="610" customFormat="true"/>
    <row r="5034" s="610" customFormat="true"/>
    <row r="5035" s="610" customFormat="true"/>
    <row r="5036" s="610" customFormat="true"/>
    <row r="5037" s="610" customFormat="true"/>
    <row r="5038" s="610" customFormat="true"/>
    <row r="5039" s="610" customFormat="true"/>
    <row r="5040" s="610" customFormat="true"/>
    <row r="5041" s="610" customFormat="true"/>
    <row r="5042" s="610" customFormat="true"/>
    <row r="5043" s="610" customFormat="true"/>
    <row r="5044" s="610" customFormat="true"/>
    <row r="5045" s="610" customFormat="true"/>
    <row r="5046" s="610" customFormat="true"/>
    <row r="5047" s="610" customFormat="true"/>
    <row r="5048" s="610" customFormat="true"/>
    <row r="5049" s="610" customFormat="true"/>
    <row r="5050" s="610" customFormat="true"/>
    <row r="5051" s="610" customFormat="true"/>
    <row r="5052" s="610" customFormat="true"/>
    <row r="5053" s="610" customFormat="true"/>
    <row r="5054" s="610" customFormat="true"/>
    <row r="5055" s="610" customFormat="true"/>
    <row r="5056" s="610" customFormat="true"/>
    <row r="5057" s="610" customFormat="true"/>
    <row r="5058" s="610" customFormat="true"/>
    <row r="5059" s="610" customFormat="true"/>
    <row r="5060" s="610" customFormat="true"/>
    <row r="5061" s="610" customFormat="true"/>
    <row r="5062" s="610" customFormat="true"/>
    <row r="5063" s="610" customFormat="true"/>
    <row r="5064" s="610" customFormat="true"/>
    <row r="5065" s="610" customFormat="true"/>
    <row r="5066" s="610" customFormat="true"/>
    <row r="5067" s="610" customFormat="true"/>
    <row r="5068" s="610" customFormat="true"/>
    <row r="5069" s="610" customFormat="true"/>
    <row r="5070" s="610" customFormat="true"/>
    <row r="5071" s="610" customFormat="true"/>
    <row r="5072" s="610" customFormat="true"/>
    <row r="5073" s="610" customFormat="true"/>
    <row r="5074" s="610" customFormat="true"/>
    <row r="5075" s="610" customFormat="true"/>
    <row r="5076" s="610" customFormat="true"/>
    <row r="5077" s="610" customFormat="true"/>
    <row r="5078" s="610" customFormat="true"/>
    <row r="5079" s="610" customFormat="true"/>
    <row r="5080" s="610" customFormat="true"/>
    <row r="5081" s="610" customFormat="true"/>
    <row r="5082" s="610" customFormat="true"/>
    <row r="5083" s="610" customFormat="true"/>
    <row r="5084" s="610" customFormat="true"/>
    <row r="5085" s="610" customFormat="true"/>
    <row r="5086" s="610" customFormat="true"/>
    <row r="5087" s="610" customFormat="true"/>
    <row r="5088" s="610" customFormat="true"/>
    <row r="5089" s="610" customFormat="true"/>
    <row r="5090" s="610" customFormat="true"/>
    <row r="5091" s="610" customFormat="true"/>
    <row r="5092" s="610" customFormat="true"/>
    <row r="5093" s="610" customFormat="true"/>
    <row r="5094" s="610" customFormat="true"/>
    <row r="5095" s="610" customFormat="true"/>
    <row r="5096" s="610" customFormat="true"/>
    <row r="5097" s="610" customFormat="true"/>
    <row r="5098" s="610" customFormat="true"/>
    <row r="5099" s="610" customFormat="true"/>
    <row r="5100" s="610" customFormat="true"/>
    <row r="5101" s="610" customFormat="true"/>
    <row r="5102" s="610" customFormat="true"/>
    <row r="5103" s="610" customFormat="true"/>
    <row r="5104" s="610" customFormat="true"/>
    <row r="5105" s="610" customFormat="true"/>
    <row r="5106" s="610" customFormat="true"/>
    <row r="5107" s="610" customFormat="true"/>
    <row r="5108" s="610" customFormat="true"/>
    <row r="5109" s="610" customFormat="true"/>
    <row r="5110" s="610" customFormat="true"/>
    <row r="5111" s="610" customFormat="true"/>
    <row r="5112" s="610" customFormat="true"/>
    <row r="5113" s="610" customFormat="true"/>
    <row r="5114" s="610" customFormat="true"/>
    <row r="5115" s="610" customFormat="true"/>
    <row r="5116" s="610" customFormat="true"/>
    <row r="5117" s="610" customFormat="true"/>
    <row r="5118" s="610" customFormat="true"/>
    <row r="5119" s="610" customFormat="true"/>
    <row r="5120" s="610" customFormat="true"/>
    <row r="5121" s="610" customFormat="true"/>
    <row r="5122" s="610" customFormat="true"/>
    <row r="5123" s="610" customFormat="true"/>
    <row r="5124" s="610" customFormat="true"/>
    <row r="5125" s="610" customFormat="true"/>
    <row r="5126" s="610" customFormat="true"/>
    <row r="5127" s="610" customFormat="true"/>
    <row r="5128" s="610" customFormat="true"/>
    <row r="5129" s="610" customFormat="true"/>
    <row r="5130" s="610" customFormat="true"/>
    <row r="5131" s="610" customFormat="true"/>
    <row r="5132" s="610" customFormat="true"/>
    <row r="5133" s="610" customFormat="true"/>
    <row r="5134" s="610" customFormat="true"/>
    <row r="5135" s="610" customFormat="true"/>
    <row r="5136" s="610" customFormat="true"/>
    <row r="5137" s="610" customFormat="true"/>
    <row r="5138" s="610" customFormat="true"/>
    <row r="5139" s="610" customFormat="true"/>
    <row r="5140" s="610" customFormat="true"/>
    <row r="5141" s="610" customFormat="true"/>
    <row r="5142" s="610" customFormat="true"/>
    <row r="5143" s="610" customFormat="true"/>
    <row r="5144" s="610" customFormat="true"/>
    <row r="5145" s="610" customFormat="true"/>
    <row r="5146" s="610" customFormat="true"/>
    <row r="5147" s="610" customFormat="true"/>
    <row r="5148" s="610" customFormat="true"/>
    <row r="5149" s="610" customFormat="true"/>
    <row r="5150" s="610" customFormat="true"/>
    <row r="5151" s="610" customFormat="true"/>
    <row r="5152" s="610" customFormat="true"/>
    <row r="5153" s="610" customFormat="true"/>
    <row r="5154" s="610" customFormat="true"/>
    <row r="5155" s="610" customFormat="true"/>
    <row r="5156" s="610" customFormat="true"/>
    <row r="5157" s="610" customFormat="true"/>
    <row r="5158" s="610" customFormat="true"/>
    <row r="5159" s="610" customFormat="true"/>
    <row r="5160" s="610" customFormat="true"/>
    <row r="5161" s="610" customFormat="true"/>
    <row r="5162" s="610" customFormat="true"/>
    <row r="5163" s="610" customFormat="true"/>
    <row r="5164" s="610" customFormat="true"/>
    <row r="5165" s="610" customFormat="true"/>
    <row r="5166" s="610" customFormat="true"/>
    <row r="5167" s="610" customFormat="true"/>
    <row r="5168" s="610" customFormat="true"/>
    <row r="5169" s="610" customFormat="true"/>
    <row r="5170" s="610" customFormat="true"/>
    <row r="5171" s="610" customFormat="true"/>
    <row r="5172" s="610" customFormat="true"/>
    <row r="5173" s="610" customFormat="true"/>
    <row r="5174" s="610" customFormat="true"/>
    <row r="5175" s="610" customFormat="true"/>
    <row r="5176" s="610" customFormat="true"/>
    <row r="5177" s="610" customFormat="true"/>
    <row r="5178" s="610" customFormat="true"/>
    <row r="5179" s="610" customFormat="true"/>
    <row r="5180" s="610" customFormat="true"/>
    <row r="5181" s="610" customFormat="true"/>
    <row r="5182" s="610" customFormat="true"/>
    <row r="5183" s="610" customFormat="true"/>
    <row r="5184" s="610" customFormat="true"/>
    <row r="5185" s="610" customFormat="true"/>
    <row r="5186" s="610" customFormat="true"/>
    <row r="5187" s="610" customFormat="true"/>
    <row r="5188" s="610" customFormat="true"/>
    <row r="5189" s="610" customFormat="true"/>
    <row r="5190" s="610" customFormat="true"/>
    <row r="5191" s="610" customFormat="true"/>
    <row r="5192" s="610" customFormat="true"/>
    <row r="5193" s="610" customFormat="true"/>
    <row r="5194" s="610" customFormat="true"/>
    <row r="5195" s="610" customFormat="true"/>
    <row r="5196" s="610" customFormat="true"/>
    <row r="5197" s="610" customFormat="true"/>
    <row r="5198" s="610" customFormat="true"/>
    <row r="5199" s="610" customFormat="true"/>
    <row r="5200" s="610" customFormat="true"/>
    <row r="5201" s="610" customFormat="true"/>
    <row r="5202" s="610" customFormat="true"/>
    <row r="5203" s="610" customFormat="true"/>
    <row r="5204" s="610" customFormat="true"/>
    <row r="5205" s="610" customFormat="true"/>
    <row r="5206" s="610" customFormat="true"/>
    <row r="5207" s="610" customFormat="true"/>
    <row r="5208" s="610" customFormat="true"/>
    <row r="5209" s="610" customFormat="true"/>
    <row r="5210" s="610" customFormat="true"/>
    <row r="5211" s="610" customFormat="true"/>
    <row r="5212" s="610" customFormat="true"/>
    <row r="5213" s="610" customFormat="true"/>
    <row r="5214" s="610" customFormat="true"/>
    <row r="5215" s="610" customFormat="true"/>
    <row r="5216" s="610" customFormat="true"/>
    <row r="5217" s="610" customFormat="true"/>
    <row r="5218" s="610" customFormat="true"/>
    <row r="5219" s="610" customFormat="true"/>
    <row r="5220" s="610" customFormat="true"/>
    <row r="5221" s="610" customFormat="true"/>
    <row r="5222" s="610" customFormat="true"/>
    <row r="5223" s="610" customFormat="true"/>
    <row r="5224" s="610" customFormat="true"/>
    <row r="5225" s="610" customFormat="true"/>
    <row r="5226" s="610" customFormat="true"/>
    <row r="5227" s="610" customFormat="true"/>
    <row r="5228" s="610" customFormat="true"/>
    <row r="5229" s="610" customFormat="true"/>
    <row r="5230" s="610" customFormat="true"/>
    <row r="5231" s="610" customFormat="true"/>
    <row r="5232" s="610" customFormat="true"/>
    <row r="5233" s="610" customFormat="true"/>
    <row r="5234" s="610" customFormat="true"/>
    <row r="5235" s="610" customFormat="true"/>
    <row r="5236" s="610" customFormat="true"/>
    <row r="5237" s="610" customFormat="true"/>
    <row r="5238" s="610" customFormat="true"/>
    <row r="5239" s="610" customFormat="true"/>
    <row r="5240" s="610" customFormat="true"/>
    <row r="5241" s="610" customFormat="true"/>
    <row r="5242" s="610" customFormat="true"/>
    <row r="5243" s="610" customFormat="true"/>
    <row r="5244" s="610" customFormat="true"/>
    <row r="5245" s="610" customFormat="true"/>
    <row r="5246" s="610" customFormat="true"/>
    <row r="5247" s="610" customFormat="true"/>
    <row r="5248" s="610" customFormat="true"/>
    <row r="5249" s="610" customFormat="true"/>
    <row r="5250" s="610" customFormat="true"/>
    <row r="5251" s="610" customFormat="true"/>
    <row r="5252" s="610" customFormat="true"/>
    <row r="5253" s="610" customFormat="true"/>
    <row r="5254" s="610" customFormat="true"/>
    <row r="5255" s="610" customFormat="true"/>
    <row r="5256" s="610" customFormat="true"/>
    <row r="5257" s="610" customFormat="true"/>
    <row r="5258" s="610" customFormat="true"/>
    <row r="5259" s="610" customFormat="true"/>
    <row r="5260" s="610" customFormat="true"/>
    <row r="5261" s="610" customFormat="true"/>
    <row r="5262" s="610" customFormat="true"/>
    <row r="5263" s="610" customFormat="true"/>
    <row r="5264" s="610" customFormat="true"/>
    <row r="5265" s="610" customFormat="true"/>
    <row r="5266" s="610" customFormat="true"/>
    <row r="5267" s="610" customFormat="true"/>
    <row r="5268" s="610" customFormat="true"/>
    <row r="5269" s="610" customFormat="true"/>
    <row r="5270" s="610" customFormat="true"/>
    <row r="5271" s="610" customFormat="true"/>
    <row r="5272" s="610" customFormat="true"/>
    <row r="5273" s="610" customFormat="true"/>
    <row r="5274" s="610" customFormat="true"/>
    <row r="5275" s="610" customFormat="true"/>
    <row r="5276" s="610" customFormat="true"/>
    <row r="5277" s="610" customFormat="true"/>
    <row r="5278" s="610" customFormat="true"/>
    <row r="5279" s="610" customFormat="true"/>
    <row r="5280" s="610" customFormat="true"/>
    <row r="5281" s="610" customFormat="true"/>
    <row r="5282" s="610" customFormat="true"/>
    <row r="5283" s="610" customFormat="true"/>
    <row r="5284" s="610" customFormat="true"/>
    <row r="5285" s="610" customFormat="true"/>
    <row r="5286" s="610" customFormat="true"/>
    <row r="5287" s="610" customFormat="true"/>
    <row r="5288" s="610" customFormat="true"/>
    <row r="5289" s="610" customFormat="true"/>
    <row r="5290" s="610" customFormat="true"/>
    <row r="5291" s="610" customFormat="true"/>
    <row r="5292" s="610" customFormat="true"/>
    <row r="5293" s="610" customFormat="true"/>
    <row r="5294" s="610" customFormat="true"/>
    <row r="5295" s="610" customFormat="true"/>
    <row r="5296" s="610" customFormat="true"/>
    <row r="5297" s="610" customFormat="true"/>
    <row r="5298" s="610" customFormat="true"/>
    <row r="5299" s="610" customFormat="true"/>
    <row r="5300" s="610" customFormat="true"/>
    <row r="5301" s="610" customFormat="true"/>
    <row r="5302" s="610" customFormat="true"/>
    <row r="5303" s="610" customFormat="true"/>
    <row r="5304" s="610" customFormat="true"/>
    <row r="5305" s="610" customFormat="true"/>
    <row r="5306" s="610" customFormat="true"/>
    <row r="5307" s="610" customFormat="true"/>
    <row r="5308" s="610" customFormat="true"/>
    <row r="5309" s="610" customFormat="true"/>
    <row r="5310" s="610" customFormat="true"/>
    <row r="5311" s="610" customFormat="true"/>
    <row r="5312" s="610" customFormat="true"/>
    <row r="5313" s="610" customFormat="true"/>
    <row r="5314" s="610" customFormat="true"/>
    <row r="5315" s="610" customFormat="true"/>
    <row r="5316" s="610" customFormat="true"/>
    <row r="5317" s="610" customFormat="true"/>
    <row r="5318" s="610" customFormat="true"/>
    <row r="5319" s="610" customFormat="true"/>
    <row r="5320" s="610" customFormat="true"/>
    <row r="5321" s="610" customFormat="true"/>
    <row r="5322" s="610" customFormat="true"/>
    <row r="5323" s="610" customFormat="true"/>
    <row r="5324" s="610" customFormat="true"/>
    <row r="5325" s="610" customFormat="true"/>
    <row r="5326" s="610" customFormat="true"/>
    <row r="5327" s="610" customFormat="true"/>
    <row r="5328" s="610" customFormat="true"/>
    <row r="5329" s="610" customFormat="true"/>
    <row r="5330" s="610" customFormat="true"/>
    <row r="5331" s="610" customFormat="true"/>
    <row r="5332" s="610" customFormat="true"/>
    <row r="5333" s="610" customFormat="true"/>
    <row r="5334" s="610" customFormat="true"/>
    <row r="5335" s="610" customFormat="true"/>
    <row r="5336" s="610" customFormat="true"/>
    <row r="5337" s="610" customFormat="true"/>
    <row r="5338" s="610" customFormat="true"/>
    <row r="5339" s="610" customFormat="true"/>
    <row r="5340" s="610" customFormat="true"/>
    <row r="5341" s="610" customFormat="true"/>
    <row r="5342" s="610" customFormat="true"/>
    <row r="5343" s="610" customFormat="true"/>
    <row r="5344" s="610" customFormat="true"/>
    <row r="5345" s="610" customFormat="true"/>
    <row r="5346" s="610" customFormat="true"/>
    <row r="5347" s="610" customFormat="true"/>
    <row r="5348" s="610" customFormat="true"/>
    <row r="5349" s="610" customFormat="true"/>
    <row r="5350" s="610" customFormat="true"/>
    <row r="5351" s="610" customFormat="true"/>
    <row r="5352" s="610" customFormat="true"/>
    <row r="5353" s="610" customFormat="true"/>
    <row r="5354" s="610" customFormat="true"/>
    <row r="5355" s="610" customFormat="true"/>
    <row r="5356" s="610" customFormat="true"/>
    <row r="5357" s="610" customFormat="true"/>
    <row r="5358" s="610" customFormat="true"/>
    <row r="5359" s="610" customFormat="true"/>
    <row r="5360" s="610" customFormat="true"/>
    <row r="5361" s="610" customFormat="true"/>
    <row r="5362" s="610" customFormat="true"/>
    <row r="5363" s="610" customFormat="true"/>
    <row r="5364" s="610" customFormat="true"/>
    <row r="5365" s="610" customFormat="true"/>
    <row r="5366" s="610" customFormat="true"/>
    <row r="5367" s="610" customFormat="true"/>
    <row r="5368" s="610" customFormat="true"/>
    <row r="5369" s="610" customFormat="true"/>
    <row r="5370" s="610" customFormat="true"/>
    <row r="5371" s="610" customFormat="true"/>
    <row r="5372" s="610" customFormat="true"/>
    <row r="5373" s="610" customFormat="true"/>
    <row r="5374" s="610" customFormat="true"/>
    <row r="5375" s="610" customFormat="true"/>
    <row r="5376" s="610" customFormat="true"/>
    <row r="5377" s="610" customFormat="true"/>
    <row r="5378" s="610" customFormat="true"/>
    <row r="5379" s="610" customFormat="true"/>
    <row r="5380" s="610" customFormat="true"/>
    <row r="5381" s="610" customFormat="true"/>
    <row r="5382" s="610" customFormat="true"/>
    <row r="5383" s="610" customFormat="true"/>
    <row r="5384" s="610" customFormat="true"/>
    <row r="5385" s="610" customFormat="true"/>
    <row r="5386" s="610" customFormat="true"/>
    <row r="5387" s="610" customFormat="true"/>
    <row r="5388" s="610" customFormat="true"/>
    <row r="5389" s="610" customFormat="true"/>
    <row r="5390" s="610" customFormat="true"/>
    <row r="5391" s="610" customFormat="true"/>
    <row r="5392" s="610" customFormat="true"/>
    <row r="5393" s="610" customFormat="true"/>
    <row r="5394" s="610" customFormat="true"/>
    <row r="5395" s="610" customFormat="true"/>
    <row r="5396" s="610" customFormat="true"/>
    <row r="5397" s="610" customFormat="true"/>
    <row r="5398" s="610" customFormat="true"/>
    <row r="5399" s="610" customFormat="true"/>
    <row r="5400" s="610" customFormat="true"/>
    <row r="5401" s="610" customFormat="true"/>
    <row r="5402" s="610" customFormat="true"/>
    <row r="5403" s="610" customFormat="true"/>
    <row r="5404" s="610" customFormat="true"/>
    <row r="5405" s="610" customFormat="true"/>
    <row r="5406" s="610" customFormat="true"/>
    <row r="5407" s="610" customFormat="true"/>
    <row r="5408" s="610" customFormat="true"/>
    <row r="5409" s="610" customFormat="true"/>
    <row r="5410" s="610" customFormat="true"/>
    <row r="5411" s="610" customFormat="true"/>
    <row r="5412" s="610" customFormat="true"/>
    <row r="5413" s="610" customFormat="true"/>
    <row r="5414" s="610" customFormat="true"/>
    <row r="5415" s="610" customFormat="true"/>
    <row r="5416" s="610" customFormat="true"/>
    <row r="5417" s="610" customFormat="true"/>
    <row r="5418" s="610" customFormat="true"/>
    <row r="5419" s="610" customFormat="true"/>
    <row r="5420" s="610" customFormat="true"/>
    <row r="5421" s="610" customFormat="true"/>
    <row r="5422" s="610" customFormat="true"/>
    <row r="5423" s="610" customFormat="true"/>
    <row r="5424" s="610" customFormat="true"/>
    <row r="5425" s="610" customFormat="true"/>
    <row r="5426" s="610" customFormat="true"/>
    <row r="5427" s="610" customFormat="true"/>
    <row r="5428" s="610" customFormat="true"/>
    <row r="5429" s="610" customFormat="true"/>
    <row r="5430" s="610" customFormat="true"/>
    <row r="5431" s="610" customFormat="true"/>
    <row r="5432" s="610" customFormat="true"/>
    <row r="5433" s="610" customFormat="true"/>
    <row r="5434" s="610" customFormat="true"/>
    <row r="5435" s="610" customFormat="true"/>
    <row r="5436" s="610" customFormat="true"/>
    <row r="5437" s="610" customFormat="true"/>
    <row r="5438" s="610" customFormat="true"/>
    <row r="5439" s="610" customFormat="true"/>
    <row r="5440" s="610" customFormat="true"/>
    <row r="5441" s="610" customFormat="true"/>
    <row r="5442" s="610" customFormat="true"/>
    <row r="5443" s="610" customFormat="true"/>
    <row r="5444" s="610" customFormat="true"/>
    <row r="5445" s="610" customFormat="true"/>
    <row r="5446" s="610" customFormat="true"/>
    <row r="5447" s="610" customFormat="true"/>
    <row r="5448" s="610" customFormat="true"/>
    <row r="5449" s="610" customFormat="true"/>
    <row r="5450" s="610" customFormat="true"/>
    <row r="5451" s="610" customFormat="true"/>
    <row r="5452" s="610" customFormat="true"/>
    <row r="5453" s="610" customFormat="true"/>
    <row r="5454" s="610" customFormat="true"/>
    <row r="5455" s="610" customFormat="true"/>
    <row r="5456" s="610" customFormat="true"/>
    <row r="5457" s="610" customFormat="true"/>
    <row r="5458" s="610" customFormat="true"/>
    <row r="5459" s="610" customFormat="true"/>
    <row r="5460" s="610" customFormat="true"/>
    <row r="5461" s="610" customFormat="true"/>
    <row r="5462" s="610" customFormat="true"/>
    <row r="5463" s="610" customFormat="true"/>
    <row r="5464" s="610" customFormat="true"/>
    <row r="5465" s="610" customFormat="true"/>
    <row r="5466" s="610" customFormat="true"/>
    <row r="5467" s="610" customFormat="true"/>
    <row r="5468" s="610" customFormat="true"/>
    <row r="5469" s="610" customFormat="true"/>
    <row r="5470" s="610" customFormat="true"/>
    <row r="5471" s="610" customFormat="true"/>
    <row r="5472" s="610" customFormat="true"/>
    <row r="5473" s="610" customFormat="true"/>
    <row r="5474" s="610" customFormat="true"/>
    <row r="5475" s="610" customFormat="true"/>
    <row r="5476" s="610" customFormat="true"/>
    <row r="5477" s="610" customFormat="true"/>
    <row r="5478" s="610" customFormat="true"/>
    <row r="5479" s="610" customFormat="true"/>
    <row r="5480" s="610" customFormat="true"/>
    <row r="5481" s="610" customFormat="true"/>
    <row r="5482" s="610" customFormat="true"/>
    <row r="5483" s="610" customFormat="true"/>
    <row r="5484" s="610" customFormat="true"/>
    <row r="5485" s="610" customFormat="true"/>
    <row r="5486" s="610" customFormat="true"/>
    <row r="5487" s="610" customFormat="true"/>
    <row r="5488" s="610" customFormat="true"/>
    <row r="5489" s="610" customFormat="true"/>
    <row r="5490" s="610" customFormat="true"/>
    <row r="5491" s="610" customFormat="true"/>
    <row r="5492" s="610" customFormat="true"/>
    <row r="5493" s="610" customFormat="true"/>
    <row r="5494" s="610" customFormat="true"/>
    <row r="5495" s="610" customFormat="true"/>
    <row r="5496" s="610" customFormat="true"/>
    <row r="5497" s="610" customFormat="true"/>
    <row r="5498" s="610" customFormat="true"/>
    <row r="5499" s="610" customFormat="true"/>
    <row r="5500" s="610" customFormat="true"/>
    <row r="5501" s="610" customFormat="true"/>
    <row r="5502" s="610" customFormat="true"/>
    <row r="5503" s="610" customFormat="true"/>
    <row r="5504" s="610" customFormat="true"/>
    <row r="5505" s="610" customFormat="true"/>
    <row r="5506" s="610" customFormat="true"/>
    <row r="5507" s="610" customFormat="true"/>
    <row r="5508" s="610" customFormat="true"/>
    <row r="5509" s="610" customFormat="true"/>
    <row r="5510" s="610" customFormat="true"/>
    <row r="5511" s="610" customFormat="true"/>
    <row r="5512" s="610" customFormat="true"/>
    <row r="5513" s="610" customFormat="true"/>
    <row r="5514" s="610" customFormat="true"/>
    <row r="5515" s="610" customFormat="true"/>
    <row r="5516" s="610" customFormat="true"/>
    <row r="5517" s="610" customFormat="true"/>
    <row r="5518" s="610" customFormat="true"/>
    <row r="5519" s="610" customFormat="true"/>
    <row r="5520" s="610" customFormat="true"/>
    <row r="5521" s="610" customFormat="true"/>
    <row r="5522" s="610" customFormat="true"/>
    <row r="5523" s="610" customFormat="true"/>
    <row r="5524" s="610" customFormat="true"/>
    <row r="5525" s="610" customFormat="true"/>
    <row r="5526" s="610" customFormat="true"/>
    <row r="5527" s="610" customFormat="true"/>
    <row r="5528" s="610" customFormat="true"/>
    <row r="5529" s="610" customFormat="true"/>
    <row r="5530" s="610" customFormat="true"/>
    <row r="5531" s="610" customFormat="true"/>
    <row r="5532" s="610" customFormat="true"/>
    <row r="5533" s="610" customFormat="true"/>
    <row r="5534" s="610" customFormat="true"/>
    <row r="5535" s="610" customFormat="true"/>
    <row r="5536" s="610" customFormat="true"/>
    <row r="5537" s="610" customFormat="true"/>
    <row r="5538" s="610" customFormat="true"/>
    <row r="5539" s="610" customFormat="true"/>
    <row r="5540" s="610" customFormat="true"/>
    <row r="5541" s="610" customFormat="true"/>
    <row r="5542" s="610" customFormat="true"/>
    <row r="5543" s="610" customFormat="true"/>
    <row r="5544" s="610" customFormat="true"/>
    <row r="5545" s="610" customFormat="true"/>
    <row r="5546" s="610" customFormat="true"/>
    <row r="5547" s="610" customFormat="true"/>
    <row r="5548" s="610" customFormat="true"/>
    <row r="5549" s="610" customFormat="true"/>
    <row r="5550" s="610" customFormat="true"/>
    <row r="5551" s="610" customFormat="true"/>
    <row r="5552" s="610" customFormat="true"/>
    <row r="5553" s="610" customFormat="true"/>
    <row r="5554" s="610" customFormat="true"/>
    <row r="5555" s="610" customFormat="true"/>
    <row r="5556" s="610" customFormat="true"/>
    <row r="5557" s="610" customFormat="true"/>
    <row r="5558" s="610" customFormat="true"/>
    <row r="5559" s="610" customFormat="true"/>
    <row r="5560" s="610" customFormat="true"/>
    <row r="5561" s="610" customFormat="true"/>
    <row r="5562" s="610" customFormat="true"/>
    <row r="5563" s="610" customFormat="true"/>
    <row r="5564" s="610" customFormat="true"/>
    <row r="5565" s="610" customFormat="true"/>
    <row r="5566" s="610" customFormat="true"/>
    <row r="5567" s="610" customFormat="true"/>
    <row r="5568" s="610" customFormat="true"/>
    <row r="5569" s="610" customFormat="true"/>
    <row r="5570" s="610" customFormat="true"/>
    <row r="5571" s="610" customFormat="true"/>
    <row r="5572" s="610" customFormat="true"/>
    <row r="5573" s="610" customFormat="true"/>
    <row r="5574" s="610" customFormat="true"/>
    <row r="5575" s="610" customFormat="true"/>
    <row r="5576" s="610" customFormat="true"/>
    <row r="5577" s="610" customFormat="true"/>
    <row r="5578" s="610" customFormat="true"/>
    <row r="5579" s="610" customFormat="true"/>
    <row r="5580" s="610" customFormat="true"/>
    <row r="5581" s="610" customFormat="true"/>
    <row r="5582" s="610" customFormat="true"/>
    <row r="5583" s="610" customFormat="true"/>
    <row r="5584" s="610" customFormat="true"/>
    <row r="5585" s="610" customFormat="true"/>
    <row r="5586" s="610" customFormat="true"/>
    <row r="5587" s="610" customFormat="true"/>
    <row r="5588" s="610" customFormat="true"/>
    <row r="5589" s="610" customFormat="true"/>
    <row r="5590" s="610" customFormat="true"/>
    <row r="5591" s="610" customFormat="true"/>
    <row r="5592" s="610" customFormat="true"/>
    <row r="5593" s="610" customFormat="true"/>
    <row r="5594" s="610" customFormat="true"/>
    <row r="5595" s="610" customFormat="true"/>
    <row r="5596" s="610" customFormat="true"/>
    <row r="5597" s="610" customFormat="true"/>
    <row r="5598" s="610" customFormat="true"/>
    <row r="5599" s="610" customFormat="true"/>
    <row r="5600" s="610" customFormat="true"/>
    <row r="5601" s="610" customFormat="true"/>
    <row r="5602" s="610" customFormat="true"/>
    <row r="5603" s="610" customFormat="true"/>
    <row r="5604" s="610" customFormat="true"/>
    <row r="5605" s="610" customFormat="true"/>
    <row r="5606" s="610" customFormat="true"/>
    <row r="5607" s="610" customFormat="true"/>
    <row r="5608" s="610" customFormat="true"/>
    <row r="5609" s="610" customFormat="true"/>
    <row r="5610" s="610" customFormat="true"/>
    <row r="5611" s="610" customFormat="true"/>
    <row r="5612" s="610" customFormat="true"/>
    <row r="5613" s="610" customFormat="true"/>
    <row r="5614" s="610" customFormat="true"/>
    <row r="5615" s="610" customFormat="true"/>
    <row r="5616" s="610" customFormat="true"/>
    <row r="5617" s="610" customFormat="true"/>
    <row r="5618" s="610" customFormat="true"/>
    <row r="5619" s="610" customFormat="true"/>
    <row r="5620" s="610" customFormat="true"/>
    <row r="5621" s="610" customFormat="true"/>
    <row r="5622" s="610" customFormat="true"/>
    <row r="5623" s="610" customFormat="true"/>
    <row r="5624" s="610" customFormat="true"/>
    <row r="5625" s="610" customFormat="true"/>
    <row r="5626" s="610" customFormat="true"/>
    <row r="5627" s="610" customFormat="true"/>
    <row r="5628" s="610" customFormat="true"/>
    <row r="5629" s="610" customFormat="true"/>
    <row r="5630" s="610" customFormat="true"/>
    <row r="5631" s="610" customFormat="true"/>
    <row r="5632" s="610" customFormat="true"/>
    <row r="5633" s="610" customFormat="true"/>
    <row r="5634" s="610" customFormat="true"/>
    <row r="5635" s="610" customFormat="true"/>
    <row r="5636" s="610" customFormat="true"/>
    <row r="5637" s="610" customFormat="true"/>
    <row r="5638" s="610" customFormat="true"/>
    <row r="5639" s="610" customFormat="true"/>
    <row r="5640" s="610" customFormat="true"/>
    <row r="5641" s="610" customFormat="true"/>
    <row r="5642" s="610" customFormat="true"/>
    <row r="5643" s="610" customFormat="true"/>
    <row r="5644" s="610" customFormat="true"/>
    <row r="5645" s="610" customFormat="true"/>
    <row r="5646" s="610" customFormat="true"/>
    <row r="5647" s="610" customFormat="true"/>
    <row r="5648" s="610" customFormat="true"/>
    <row r="5649" s="610" customFormat="true"/>
    <row r="5650" s="610" customFormat="true"/>
    <row r="5651" s="610" customFormat="true"/>
    <row r="5652" s="610" customFormat="true"/>
    <row r="5653" s="610" customFormat="true"/>
    <row r="5654" s="610" customFormat="true"/>
    <row r="5655" s="610" customFormat="true"/>
    <row r="5656" s="610" customFormat="true"/>
    <row r="5657" s="610" customFormat="true"/>
    <row r="5658" s="610" customFormat="true"/>
    <row r="5659" s="610" customFormat="true"/>
    <row r="5660" s="610" customFormat="true"/>
    <row r="5661" s="610" customFormat="true"/>
    <row r="5662" s="610" customFormat="true"/>
    <row r="5663" s="610" customFormat="true"/>
    <row r="5664" s="610" customFormat="true"/>
    <row r="5665" s="610" customFormat="true"/>
    <row r="5666" s="610" customFormat="true"/>
    <row r="5667" s="610" customFormat="true"/>
    <row r="5668" s="610" customFormat="true"/>
    <row r="5669" s="610" customFormat="true"/>
    <row r="5670" s="610" customFormat="true"/>
    <row r="5671" s="610" customFormat="true"/>
    <row r="5672" s="610" customFormat="true"/>
    <row r="5673" s="610" customFormat="true"/>
    <row r="5674" s="610" customFormat="true"/>
    <row r="5675" s="610" customFormat="true"/>
    <row r="5676" s="610" customFormat="true"/>
    <row r="5677" s="610" customFormat="true"/>
    <row r="5678" s="610" customFormat="true"/>
    <row r="5679" s="610" customFormat="true"/>
    <row r="5680" s="610" customFormat="true"/>
    <row r="5681" s="610" customFormat="true"/>
    <row r="5682" s="610" customFormat="true"/>
    <row r="5683" s="610" customFormat="true"/>
    <row r="5684" s="610" customFormat="true"/>
    <row r="5685" s="610" customFormat="true"/>
    <row r="5686" s="610" customFormat="true"/>
    <row r="5687" s="610" customFormat="true"/>
    <row r="5688" s="610" customFormat="true"/>
    <row r="5689" s="610" customFormat="true"/>
    <row r="5690" s="610" customFormat="true"/>
    <row r="5691" s="610" customFormat="true"/>
    <row r="5692" s="610" customFormat="true"/>
    <row r="5693" s="610" customFormat="true"/>
    <row r="5694" s="610" customFormat="true"/>
    <row r="5695" s="610" customFormat="true"/>
    <row r="5696" s="610" customFormat="true"/>
    <row r="5697" s="610" customFormat="true"/>
    <row r="5698" s="610" customFormat="true"/>
    <row r="5699" s="610" customFormat="true"/>
    <row r="5700" s="610" customFormat="true"/>
    <row r="5701" s="610" customFormat="true"/>
    <row r="5702" s="610" customFormat="true"/>
    <row r="5703" s="610" customFormat="true"/>
    <row r="5704" s="610" customFormat="true"/>
    <row r="5705" s="610" customFormat="true"/>
    <row r="5706" s="610" customFormat="true"/>
    <row r="5707" s="610" customFormat="true"/>
    <row r="5708" s="610" customFormat="true"/>
    <row r="5709" s="610" customFormat="true"/>
    <row r="5710" s="610" customFormat="true"/>
    <row r="5711" s="610" customFormat="true"/>
    <row r="5712" s="610" customFormat="true"/>
    <row r="5713" s="610" customFormat="true"/>
    <row r="5714" s="610" customFormat="true"/>
    <row r="5715" s="610" customFormat="true"/>
    <row r="5716" s="610" customFormat="true"/>
    <row r="5717" s="610" customFormat="true"/>
    <row r="5718" s="610" customFormat="true"/>
    <row r="5719" s="610" customFormat="true"/>
    <row r="5720" s="610" customFormat="true"/>
    <row r="5721" s="610" customFormat="true"/>
    <row r="5722" s="610" customFormat="true"/>
    <row r="5723" s="610" customFormat="true"/>
    <row r="5724" s="610" customFormat="true"/>
    <row r="5725" s="610" customFormat="true"/>
    <row r="5726" s="610" customFormat="true"/>
    <row r="5727" s="610" customFormat="true"/>
    <row r="5728" s="610" customFormat="true"/>
    <row r="5729" s="610" customFormat="true"/>
    <row r="5730" s="610" customFormat="true"/>
    <row r="5731" s="610" customFormat="true"/>
    <row r="5732" s="610" customFormat="true"/>
    <row r="5733" s="610" customFormat="true"/>
    <row r="5734" s="610" customFormat="true"/>
    <row r="5735" s="610" customFormat="true"/>
    <row r="5736" s="610" customFormat="true"/>
    <row r="5737" s="610" customFormat="true"/>
    <row r="5738" s="610" customFormat="true"/>
    <row r="5739" s="610" customFormat="true"/>
    <row r="5740" s="610" customFormat="true"/>
    <row r="5741" s="610" customFormat="true"/>
    <row r="5742" s="610" customFormat="true"/>
    <row r="5743" s="610" customFormat="true"/>
    <row r="5744" s="610" customFormat="true"/>
    <row r="5745" s="610" customFormat="true"/>
    <row r="5746" s="610" customFormat="true"/>
    <row r="5747" s="610" customFormat="true"/>
    <row r="5748" s="610" customFormat="true"/>
    <row r="5749" s="610" customFormat="true"/>
    <row r="5750" s="610" customFormat="true"/>
    <row r="5751" s="610" customFormat="true"/>
    <row r="5752" s="610" customFormat="true"/>
    <row r="5753" s="610" customFormat="true"/>
    <row r="5754" s="610" customFormat="true"/>
    <row r="5755" s="610" customFormat="true"/>
    <row r="5756" s="610" customFormat="true"/>
    <row r="5757" s="610" customFormat="true"/>
    <row r="5758" s="610" customFormat="true"/>
    <row r="5759" s="610" customFormat="true"/>
    <row r="5760" s="610" customFormat="true"/>
    <row r="5761" s="610" customFormat="true"/>
    <row r="5762" s="610" customFormat="true"/>
    <row r="5763" s="610" customFormat="true"/>
    <row r="5764" s="610" customFormat="true"/>
    <row r="5765" s="610" customFormat="true"/>
    <row r="5766" s="610" customFormat="true"/>
    <row r="5767" s="610" customFormat="true"/>
    <row r="5768" s="610" customFormat="true"/>
    <row r="5769" s="610" customFormat="true"/>
    <row r="5770" s="610" customFormat="true"/>
    <row r="5771" s="610" customFormat="true"/>
    <row r="5772" s="610" customFormat="true"/>
    <row r="5773" s="610" customFormat="true"/>
    <row r="5774" s="610" customFormat="true"/>
    <row r="5775" s="610" customFormat="true"/>
    <row r="5776" s="610" customFormat="true"/>
    <row r="5777" s="610" customFormat="true"/>
    <row r="5778" s="610" customFormat="true"/>
    <row r="5779" s="610" customFormat="true"/>
    <row r="5780" s="610" customFormat="true"/>
    <row r="5781" s="610" customFormat="true"/>
    <row r="5782" s="610" customFormat="true"/>
    <row r="5783" s="610" customFormat="true"/>
    <row r="5784" s="610" customFormat="true"/>
    <row r="5785" s="610" customFormat="true"/>
    <row r="5786" s="610" customFormat="true"/>
    <row r="5787" s="610" customFormat="true"/>
    <row r="5788" s="610" customFormat="true"/>
    <row r="5789" s="610" customFormat="true"/>
    <row r="5790" s="610" customFormat="true"/>
    <row r="5791" s="610" customFormat="true"/>
    <row r="5792" s="610" customFormat="true"/>
    <row r="5793" s="610" customFormat="true"/>
    <row r="5794" s="610" customFormat="true"/>
    <row r="5795" s="610" customFormat="true"/>
    <row r="5796" s="610" customFormat="true"/>
    <row r="5797" s="610" customFormat="true"/>
    <row r="5798" s="610" customFormat="true"/>
    <row r="5799" s="610" customFormat="true"/>
    <row r="5800" s="610" customFormat="true"/>
    <row r="5801" s="610" customFormat="true"/>
    <row r="5802" s="610" customFormat="true"/>
    <row r="5803" s="610" customFormat="true"/>
    <row r="5804" s="610" customFormat="true"/>
    <row r="5805" s="610" customFormat="true"/>
    <row r="5806" s="610" customFormat="true"/>
    <row r="5807" s="610" customFormat="true"/>
    <row r="5808" s="610" customFormat="true"/>
    <row r="5809" s="610" customFormat="true"/>
    <row r="5810" s="610" customFormat="true"/>
    <row r="5811" s="610" customFormat="true"/>
    <row r="5812" s="610" customFormat="true"/>
    <row r="5813" s="610" customFormat="true"/>
    <row r="5814" s="610" customFormat="true"/>
    <row r="5815" s="610" customFormat="true"/>
    <row r="5816" s="610" customFormat="true"/>
    <row r="5817" s="610" customFormat="true"/>
    <row r="5818" s="610" customFormat="true"/>
    <row r="5819" s="610" customFormat="true"/>
    <row r="5820" s="610" customFormat="true"/>
    <row r="5821" s="610" customFormat="true"/>
    <row r="5822" s="610" customFormat="true"/>
    <row r="5823" s="610" customFormat="true"/>
    <row r="5824" s="610" customFormat="true"/>
    <row r="5825" s="610" customFormat="true"/>
    <row r="5826" s="610" customFormat="true"/>
    <row r="5827" s="610" customFormat="true"/>
    <row r="5828" s="610" customFormat="true"/>
    <row r="5829" s="610" customFormat="true"/>
    <row r="5830" s="610" customFormat="true"/>
    <row r="5831" s="610" customFormat="true"/>
    <row r="5832" s="610" customFormat="true"/>
    <row r="5833" s="610" customFormat="true"/>
    <row r="5834" s="610" customFormat="true"/>
    <row r="5835" s="610" customFormat="true"/>
    <row r="5836" s="610" customFormat="true"/>
    <row r="5837" s="610" customFormat="true"/>
    <row r="5838" s="610" customFormat="true"/>
    <row r="5839" s="610" customFormat="true"/>
    <row r="5840" s="610" customFormat="true"/>
    <row r="5841" s="610" customFormat="true"/>
    <row r="5842" s="610" customFormat="true"/>
    <row r="5843" s="610" customFormat="true"/>
    <row r="5844" s="610" customFormat="true"/>
    <row r="5845" s="610" customFormat="true"/>
    <row r="5846" s="610" customFormat="true"/>
    <row r="5847" s="610" customFormat="true"/>
    <row r="5848" s="610" customFormat="true"/>
    <row r="5849" s="610" customFormat="true"/>
    <row r="5850" s="610" customFormat="true"/>
    <row r="5851" s="610" customFormat="true"/>
    <row r="5852" s="610" customFormat="true"/>
    <row r="5853" s="610" customFormat="true"/>
    <row r="5854" s="610" customFormat="true"/>
    <row r="5855" s="610" customFormat="true"/>
    <row r="5856" s="610" customFormat="true"/>
    <row r="5857" s="610" customFormat="true"/>
    <row r="5858" s="610" customFormat="true"/>
    <row r="5859" s="610" customFormat="true"/>
    <row r="5860" s="610" customFormat="true"/>
    <row r="5861" s="610" customFormat="true"/>
    <row r="5862" s="610" customFormat="true"/>
    <row r="5863" s="610" customFormat="true"/>
    <row r="5864" s="610" customFormat="true"/>
    <row r="5865" s="610" customFormat="true"/>
    <row r="5866" s="610" customFormat="true"/>
    <row r="5867" s="610" customFormat="true"/>
    <row r="5868" s="610" customFormat="true"/>
    <row r="5869" s="610" customFormat="true"/>
    <row r="5870" s="610" customFormat="true"/>
    <row r="5871" s="610" customFormat="true"/>
    <row r="5872" s="610" customFormat="true"/>
    <row r="5873" s="610" customFormat="true"/>
    <row r="5874" s="610" customFormat="true"/>
    <row r="5875" s="610" customFormat="true"/>
    <row r="5876" s="610" customFormat="true"/>
    <row r="5877" s="610" customFormat="true"/>
    <row r="5878" s="610" customFormat="true"/>
    <row r="5879" s="610" customFormat="true"/>
    <row r="5880" s="610" customFormat="true"/>
    <row r="5881" s="610" customFormat="true"/>
    <row r="5882" s="610" customFormat="true"/>
    <row r="5883" s="610" customFormat="true"/>
    <row r="5884" s="610" customFormat="true"/>
    <row r="5885" s="610" customFormat="true"/>
    <row r="5886" s="610" customFormat="true"/>
    <row r="5887" s="610" customFormat="true"/>
    <row r="5888" s="610" customFormat="true"/>
    <row r="5889" s="610" customFormat="true"/>
    <row r="5890" s="610" customFormat="true"/>
    <row r="5891" s="610" customFormat="true"/>
    <row r="5892" s="610" customFormat="true"/>
    <row r="5893" s="610" customFormat="true"/>
    <row r="5894" s="610" customFormat="true"/>
    <row r="5895" s="610" customFormat="true"/>
    <row r="5896" s="610" customFormat="true"/>
    <row r="5897" s="610" customFormat="true"/>
    <row r="5898" s="610" customFormat="true"/>
    <row r="5899" s="610" customFormat="true"/>
    <row r="5900" s="610" customFormat="true"/>
    <row r="5901" s="610" customFormat="true"/>
    <row r="5902" s="610" customFormat="true"/>
    <row r="5903" s="610" customFormat="true"/>
    <row r="5904" s="610" customFormat="true"/>
    <row r="5905" s="610" customFormat="true"/>
    <row r="5906" s="610" customFormat="true"/>
    <row r="5907" s="610" customFormat="true"/>
    <row r="5908" s="610" customFormat="true"/>
    <row r="5909" s="610" customFormat="true"/>
    <row r="5910" s="610" customFormat="true"/>
    <row r="5911" s="610" customFormat="true"/>
    <row r="5912" s="610" customFormat="true"/>
    <row r="5913" s="610" customFormat="true"/>
    <row r="5914" s="610" customFormat="true"/>
    <row r="5915" s="610" customFormat="true"/>
    <row r="5916" s="610" customFormat="true"/>
    <row r="5917" s="610" customFormat="true"/>
    <row r="5918" s="610" customFormat="true"/>
    <row r="5919" s="610" customFormat="true"/>
    <row r="5920" s="610" customFormat="true"/>
    <row r="5921" s="610" customFormat="true"/>
    <row r="5922" s="610" customFormat="true"/>
    <row r="5923" s="610" customFormat="true"/>
    <row r="5924" s="610" customFormat="true"/>
    <row r="5925" s="610" customFormat="true"/>
    <row r="5926" s="610" customFormat="true"/>
    <row r="5927" s="610" customFormat="true"/>
    <row r="5928" s="610" customFormat="true"/>
    <row r="5929" s="610" customFormat="true"/>
    <row r="5930" s="610" customFormat="true"/>
    <row r="5931" s="610" customFormat="true"/>
    <row r="5932" s="610" customFormat="true"/>
    <row r="5933" s="610" customFormat="true"/>
    <row r="5934" s="610" customFormat="true"/>
    <row r="5935" s="610" customFormat="true"/>
    <row r="5936" s="610" customFormat="true"/>
    <row r="5937" s="610" customFormat="true"/>
    <row r="5938" s="610" customFormat="true"/>
    <row r="5939" s="610" customFormat="true"/>
    <row r="5940" s="610" customFormat="true"/>
    <row r="5941" s="610" customFormat="true"/>
    <row r="5942" s="610" customFormat="true"/>
    <row r="5943" s="610" customFormat="true"/>
    <row r="5944" s="610" customFormat="true"/>
    <row r="5945" s="610" customFormat="true"/>
    <row r="5946" s="610" customFormat="true"/>
    <row r="5947" s="610" customFormat="true"/>
    <row r="5948" s="610" customFormat="true"/>
    <row r="5949" s="610" customFormat="true"/>
    <row r="5950" s="610" customFormat="true"/>
    <row r="5951" s="610" customFormat="true"/>
    <row r="5952" s="610" customFormat="true"/>
    <row r="5953" s="610" customFormat="true"/>
    <row r="5954" s="610" customFormat="true"/>
    <row r="5955" s="610" customFormat="true"/>
    <row r="5956" s="610" customFormat="true"/>
    <row r="5957" s="610" customFormat="true"/>
    <row r="5958" s="610" customFormat="true"/>
    <row r="5959" s="610" customFormat="true"/>
    <row r="5960" s="610" customFormat="true"/>
    <row r="5961" s="610" customFormat="true"/>
    <row r="5962" s="610" customFormat="true"/>
    <row r="5963" s="610" customFormat="true"/>
    <row r="5964" s="610" customFormat="true"/>
    <row r="5965" s="610" customFormat="true"/>
    <row r="5966" s="610" customFormat="true"/>
    <row r="5967" s="610" customFormat="true"/>
    <row r="5968" s="610" customFormat="true"/>
    <row r="5969" s="610" customFormat="true"/>
    <row r="5970" s="610" customFormat="true"/>
    <row r="5971" s="610" customFormat="true"/>
    <row r="5972" s="610" customFormat="true"/>
    <row r="5973" s="610" customFormat="true"/>
    <row r="5974" s="610" customFormat="true"/>
    <row r="5975" s="610" customFormat="true"/>
    <row r="5976" s="610" customFormat="true"/>
    <row r="5977" s="610" customFormat="true"/>
    <row r="5978" s="610" customFormat="true"/>
    <row r="5979" s="610" customFormat="true"/>
    <row r="5980" s="610" customFormat="true"/>
    <row r="5981" s="610" customFormat="true"/>
    <row r="5982" s="610" customFormat="true"/>
    <row r="5983" s="610" customFormat="true"/>
    <row r="5984" s="610" customFormat="true"/>
    <row r="5985" s="610" customFormat="true"/>
    <row r="5986" s="610" customFormat="true"/>
    <row r="5987" s="610" customFormat="true"/>
    <row r="5988" s="610" customFormat="true"/>
    <row r="5989" s="610" customFormat="true"/>
    <row r="5990" s="610" customFormat="true"/>
    <row r="5991" s="610" customFormat="true"/>
    <row r="5992" s="610" customFormat="true"/>
    <row r="5993" s="610" customFormat="true"/>
    <row r="5994" s="610" customFormat="true"/>
    <row r="5995" s="610" customFormat="true"/>
    <row r="5996" s="610" customFormat="true"/>
    <row r="5997" s="610" customFormat="true"/>
    <row r="5998" s="610" customFormat="true"/>
    <row r="5999" s="610" customFormat="true"/>
    <row r="6000" s="610" customFormat="true"/>
    <row r="6001" s="610" customFormat="true"/>
    <row r="6002" s="610" customFormat="true"/>
    <row r="6003" s="610" customFormat="true"/>
    <row r="6004" s="610" customFormat="true"/>
    <row r="6005" s="610" customFormat="true"/>
    <row r="6006" s="610" customFormat="true"/>
    <row r="6007" s="610" customFormat="true"/>
    <row r="6008" s="610" customFormat="true"/>
    <row r="6009" s="610" customFormat="true"/>
    <row r="6010" s="610" customFormat="true"/>
    <row r="6011" s="610" customFormat="true"/>
    <row r="6012" s="610" customFormat="true"/>
    <row r="6013" s="610" customFormat="true"/>
    <row r="6014" s="610" customFormat="true"/>
    <row r="6015" s="610" customFormat="true"/>
    <row r="6016" s="610" customFormat="true"/>
    <row r="6017" s="610" customFormat="true"/>
    <row r="6018" s="610" customFormat="true"/>
    <row r="6019" s="610" customFormat="true"/>
    <row r="6020" s="610" customFormat="true"/>
    <row r="6021" s="610" customFormat="true"/>
    <row r="6022" s="610" customFormat="true"/>
    <row r="6023" s="610" customFormat="true"/>
    <row r="6024" s="610" customFormat="true"/>
    <row r="6025" s="610" customFormat="true"/>
    <row r="6026" s="610" customFormat="true"/>
    <row r="6027" s="610" customFormat="true"/>
    <row r="6028" s="610" customFormat="true"/>
    <row r="6029" s="610" customFormat="true"/>
    <row r="6030" s="610" customFormat="true"/>
    <row r="6031" s="610" customFormat="true"/>
    <row r="6032" s="610" customFormat="true"/>
    <row r="6033" s="610" customFormat="true"/>
    <row r="6034" s="610" customFormat="true"/>
    <row r="6035" s="610" customFormat="true"/>
    <row r="6036" s="610" customFormat="true"/>
    <row r="6037" s="610" customFormat="true"/>
    <row r="6038" s="610" customFormat="true"/>
    <row r="6039" s="610" customFormat="true"/>
    <row r="6040" s="610" customFormat="true"/>
    <row r="6041" s="610" customFormat="true"/>
    <row r="6042" s="610" customFormat="true"/>
    <row r="6043" s="610" customFormat="true"/>
    <row r="6044" s="610" customFormat="true"/>
    <row r="6045" s="610" customFormat="true"/>
    <row r="6046" s="610" customFormat="true"/>
    <row r="6047" s="610" customFormat="true"/>
    <row r="6048" s="610" customFormat="true"/>
    <row r="6049" s="610" customFormat="true"/>
    <row r="6050" s="610" customFormat="true"/>
    <row r="6051" s="610" customFormat="true"/>
    <row r="6052" s="610" customFormat="true"/>
    <row r="6053" s="610" customFormat="true"/>
    <row r="6054" s="610" customFormat="true"/>
    <row r="6055" s="610" customFormat="true"/>
    <row r="6056" s="610" customFormat="true"/>
    <row r="6057" s="610" customFormat="true"/>
    <row r="6058" s="610" customFormat="true"/>
    <row r="6059" s="610" customFormat="true"/>
    <row r="6060" s="610" customFormat="true"/>
    <row r="6061" s="610" customFormat="true"/>
    <row r="6062" s="610" customFormat="true"/>
    <row r="6063" s="610" customFormat="true"/>
    <row r="6064" s="610" customFormat="true"/>
    <row r="6065" s="610" customFormat="true"/>
    <row r="6066" s="610" customFormat="true"/>
    <row r="6067" s="610" customFormat="true"/>
    <row r="6068" s="610" customFormat="true"/>
    <row r="6069" s="610" customFormat="true"/>
    <row r="6070" s="610" customFormat="true"/>
    <row r="6071" s="610" customFormat="true"/>
    <row r="6072" s="610" customFormat="true"/>
    <row r="6073" s="610" customFormat="true"/>
    <row r="6074" s="610" customFormat="true"/>
    <row r="6075" s="610" customFormat="true"/>
    <row r="6076" s="610" customFormat="true"/>
    <row r="6077" s="610" customFormat="true"/>
    <row r="6078" s="610" customFormat="true"/>
    <row r="6079" s="610" customFormat="true"/>
    <row r="6080" s="610" customFormat="true"/>
    <row r="6081" s="610" customFormat="true"/>
    <row r="6082" s="610" customFormat="true"/>
    <row r="6083" s="610" customFormat="true"/>
    <row r="6084" s="610" customFormat="true"/>
    <row r="6085" s="610" customFormat="true"/>
    <row r="6086" s="610" customFormat="true"/>
    <row r="6087" s="610" customFormat="true"/>
    <row r="6088" s="610" customFormat="true"/>
    <row r="6089" s="610" customFormat="true"/>
    <row r="6090" s="610" customFormat="true"/>
    <row r="6091" s="610" customFormat="true"/>
    <row r="6092" s="610" customFormat="true"/>
    <row r="6093" s="610" customFormat="true"/>
    <row r="6094" s="610" customFormat="true"/>
    <row r="6095" s="610" customFormat="true"/>
    <row r="6096" s="610" customFormat="true"/>
    <row r="6097" s="610" customFormat="true"/>
    <row r="6098" s="610" customFormat="true"/>
    <row r="6099" s="610" customFormat="true"/>
    <row r="6100" s="610" customFormat="true"/>
    <row r="6101" s="610" customFormat="true"/>
    <row r="6102" s="610" customFormat="true"/>
    <row r="6103" s="610" customFormat="true"/>
    <row r="6104" s="610" customFormat="true"/>
    <row r="6105" s="610" customFormat="true"/>
    <row r="6106" s="610" customFormat="true"/>
    <row r="6107" s="610" customFormat="true"/>
    <row r="6108" s="610" customFormat="true"/>
    <row r="6109" s="610" customFormat="true"/>
    <row r="6110" s="610" customFormat="true"/>
    <row r="6111" s="610" customFormat="true"/>
    <row r="6112" s="610" customFormat="true"/>
    <row r="6113" s="610" customFormat="true"/>
    <row r="6114" s="610" customFormat="true"/>
    <row r="6115" s="610" customFormat="true"/>
    <row r="6116" s="610" customFormat="true"/>
    <row r="6117" s="610" customFormat="true"/>
    <row r="6118" s="610" customFormat="true"/>
    <row r="6119" s="610" customFormat="true"/>
    <row r="6120" s="610" customFormat="true"/>
    <row r="6121" s="610" customFormat="true"/>
    <row r="6122" s="610" customFormat="true"/>
    <row r="6123" s="610" customFormat="true"/>
    <row r="6124" s="610" customFormat="true"/>
    <row r="6125" s="610" customFormat="true"/>
    <row r="6126" s="610" customFormat="true"/>
    <row r="6127" s="610" customFormat="true"/>
    <row r="6128" s="610" customFormat="true"/>
    <row r="6129" s="610" customFormat="true"/>
    <row r="6130" s="610" customFormat="true"/>
    <row r="6131" s="610" customFormat="true"/>
    <row r="6132" s="610" customFormat="true"/>
    <row r="6133" s="610" customFormat="true"/>
    <row r="6134" s="610" customFormat="true"/>
    <row r="6135" s="610" customFormat="true"/>
    <row r="6136" s="610" customFormat="true"/>
    <row r="6137" s="610" customFormat="true"/>
    <row r="6138" s="610" customFormat="true"/>
    <row r="6139" s="610" customFormat="true"/>
    <row r="6140" s="610" customFormat="true"/>
    <row r="6141" s="610" customFormat="true"/>
    <row r="6142" s="610" customFormat="true"/>
    <row r="6143" s="610" customFormat="true"/>
    <row r="6144" s="610" customFormat="true"/>
    <row r="6145" s="610" customFormat="true"/>
    <row r="6146" s="610" customFormat="true"/>
    <row r="6147" s="610" customFormat="true"/>
    <row r="6148" s="610" customFormat="true"/>
    <row r="6149" s="610" customFormat="true"/>
    <row r="6150" s="610" customFormat="true"/>
    <row r="6151" s="610" customFormat="true"/>
    <row r="6152" s="610" customFormat="true"/>
    <row r="6153" s="610" customFormat="true"/>
    <row r="6154" s="610" customFormat="true"/>
    <row r="6155" s="610" customFormat="true"/>
    <row r="6156" s="610" customFormat="true"/>
    <row r="6157" s="610" customFormat="true"/>
    <row r="6158" s="610" customFormat="true"/>
    <row r="6159" s="610" customFormat="true"/>
    <row r="6160" s="610" customFormat="true"/>
    <row r="6161" s="610" customFormat="true"/>
    <row r="6162" s="610" customFormat="true"/>
    <row r="6163" s="610" customFormat="true"/>
    <row r="6164" s="610" customFormat="true"/>
    <row r="6165" s="610" customFormat="true"/>
    <row r="6166" s="610" customFormat="true"/>
    <row r="6167" s="610" customFormat="true"/>
    <row r="6168" s="610" customFormat="true"/>
    <row r="6169" s="610" customFormat="true"/>
    <row r="6170" s="610" customFormat="true"/>
    <row r="6171" s="610" customFormat="true"/>
    <row r="6172" s="610" customFormat="true"/>
    <row r="6173" s="610" customFormat="true"/>
    <row r="6174" s="610" customFormat="true"/>
    <row r="6175" s="610" customFormat="true"/>
    <row r="6176" s="610" customFormat="true"/>
    <row r="6177" s="610" customFormat="true"/>
    <row r="6178" s="610" customFormat="true"/>
    <row r="6179" s="610" customFormat="true"/>
    <row r="6180" s="610" customFormat="true"/>
    <row r="6181" s="610" customFormat="true"/>
    <row r="6182" s="610" customFormat="true"/>
    <row r="6183" s="610" customFormat="true"/>
    <row r="6184" s="610" customFormat="true"/>
    <row r="6185" s="610" customFormat="true"/>
    <row r="6186" s="610" customFormat="true"/>
    <row r="6187" s="610" customFormat="true"/>
    <row r="6188" s="610" customFormat="true"/>
    <row r="6189" s="610" customFormat="true"/>
    <row r="6190" s="610" customFormat="true"/>
    <row r="6191" s="610" customFormat="true"/>
    <row r="6192" s="610" customFormat="true"/>
    <row r="6193" s="610" customFormat="true"/>
    <row r="6194" s="610" customFormat="true"/>
    <row r="6195" s="610" customFormat="true"/>
    <row r="6196" s="610" customFormat="true"/>
    <row r="6197" s="610" customFormat="true"/>
    <row r="6198" s="610" customFormat="true"/>
    <row r="6199" s="610" customFormat="true"/>
    <row r="6200" s="610" customFormat="true"/>
    <row r="6201" s="610" customFormat="true"/>
    <row r="6202" s="610" customFormat="true"/>
    <row r="6203" s="610" customFormat="true"/>
    <row r="6204" s="610" customFormat="true"/>
    <row r="6205" s="610" customFormat="true"/>
    <row r="6206" s="610" customFormat="true"/>
    <row r="6207" s="610" customFormat="true"/>
    <row r="6208" s="610" customFormat="true"/>
    <row r="6209" s="610" customFormat="true"/>
    <row r="6210" s="610" customFormat="true"/>
    <row r="6211" s="610" customFormat="true"/>
    <row r="6212" s="610" customFormat="true"/>
    <row r="6213" s="610" customFormat="true"/>
    <row r="6214" s="610" customFormat="true"/>
    <row r="6215" s="610" customFormat="true"/>
    <row r="6216" s="610" customFormat="true"/>
    <row r="6217" s="610" customFormat="true"/>
    <row r="6218" s="610" customFormat="true"/>
    <row r="6219" s="610" customFormat="true"/>
    <row r="6220" s="610" customFormat="true"/>
    <row r="6221" s="610" customFormat="true"/>
    <row r="6222" s="610" customFormat="true"/>
    <row r="6223" s="610" customFormat="true"/>
    <row r="6224" s="610" customFormat="true"/>
    <row r="6225" s="610" customFormat="true"/>
    <row r="6226" s="610" customFormat="true"/>
    <row r="6227" s="610" customFormat="true"/>
    <row r="6228" s="610" customFormat="true"/>
    <row r="6229" s="610" customFormat="true"/>
    <row r="6230" s="610" customFormat="true"/>
    <row r="6231" s="610" customFormat="true"/>
    <row r="6232" s="610" customFormat="true"/>
    <row r="6233" s="610" customFormat="true"/>
    <row r="6234" s="610" customFormat="true"/>
    <row r="6235" s="610" customFormat="true"/>
    <row r="6236" s="610" customFormat="true"/>
    <row r="6237" s="610" customFormat="true"/>
    <row r="6238" s="610" customFormat="true"/>
    <row r="6239" s="610" customFormat="true"/>
    <row r="6240" s="610" customFormat="true"/>
    <row r="6241" s="610" customFormat="true"/>
    <row r="6242" s="610" customFormat="true"/>
    <row r="6243" s="610" customFormat="true"/>
    <row r="6244" s="610" customFormat="true"/>
    <row r="6245" s="610" customFormat="true"/>
    <row r="6246" s="610" customFormat="true"/>
    <row r="6247" s="610" customFormat="true"/>
    <row r="6248" s="610" customFormat="true"/>
    <row r="6249" s="610" customFormat="true"/>
    <row r="6250" s="610" customFormat="true"/>
    <row r="6251" s="610" customFormat="true"/>
    <row r="6252" s="610" customFormat="true"/>
    <row r="6253" s="610" customFormat="true"/>
    <row r="6254" s="610" customFormat="true"/>
    <row r="6255" s="610" customFormat="true"/>
    <row r="6256" s="610" customFormat="true"/>
    <row r="6257" s="610" customFormat="true"/>
    <row r="6258" s="610" customFormat="true"/>
    <row r="6259" s="610" customFormat="true"/>
    <row r="6260" s="610" customFormat="true"/>
    <row r="6261" s="610" customFormat="true"/>
    <row r="6262" s="610" customFormat="true"/>
    <row r="6263" s="610" customFormat="true"/>
    <row r="6264" s="610" customFormat="true"/>
    <row r="6265" s="610" customFormat="true"/>
    <row r="6266" s="610" customFormat="true"/>
    <row r="6267" s="610" customFormat="true"/>
    <row r="6268" s="610" customFormat="true"/>
    <row r="6269" s="610" customFormat="true"/>
    <row r="6270" s="610" customFormat="true"/>
    <row r="6271" s="610" customFormat="true"/>
    <row r="6272" s="610" customFormat="true"/>
    <row r="6273" s="610" customFormat="true"/>
    <row r="6274" s="610" customFormat="true"/>
    <row r="6275" s="610" customFormat="true"/>
    <row r="6276" s="610" customFormat="true"/>
    <row r="6277" s="610" customFormat="true"/>
    <row r="6278" s="610" customFormat="true"/>
    <row r="6279" s="610" customFormat="true"/>
    <row r="6280" s="610" customFormat="true"/>
    <row r="6281" s="610" customFormat="true"/>
    <row r="6282" s="610" customFormat="true"/>
    <row r="6283" s="610" customFormat="true"/>
    <row r="6284" s="610" customFormat="true"/>
    <row r="6285" s="610" customFormat="true"/>
    <row r="6286" s="610" customFormat="true"/>
    <row r="6287" s="610" customFormat="true"/>
    <row r="6288" s="610" customFormat="true"/>
    <row r="6289" s="610" customFormat="true"/>
    <row r="6290" s="610" customFormat="true"/>
    <row r="6291" s="610" customFormat="true"/>
    <row r="6292" s="610" customFormat="true"/>
    <row r="6293" s="610" customFormat="true"/>
    <row r="6294" s="610" customFormat="true"/>
    <row r="6295" s="610" customFormat="true"/>
    <row r="6296" s="610" customFormat="true"/>
    <row r="6297" s="610" customFormat="true"/>
    <row r="6298" s="610" customFormat="true"/>
    <row r="6299" s="610" customFormat="true"/>
    <row r="6300" s="610" customFormat="true"/>
    <row r="6301" s="610" customFormat="true"/>
    <row r="6302" s="610" customFormat="true"/>
    <row r="6303" s="610" customFormat="true"/>
    <row r="6304" s="610" customFormat="true"/>
    <row r="6305" s="610" customFormat="true"/>
    <row r="6306" s="610" customFormat="true"/>
    <row r="6307" s="610" customFormat="true"/>
    <row r="6308" s="610" customFormat="true"/>
    <row r="6309" s="610" customFormat="true"/>
    <row r="6310" s="610" customFormat="true"/>
    <row r="6311" s="610" customFormat="true"/>
    <row r="6312" s="610" customFormat="true"/>
    <row r="6313" s="610" customFormat="true"/>
    <row r="6314" s="610" customFormat="true"/>
    <row r="6315" s="610" customFormat="true"/>
    <row r="6316" s="610" customFormat="true"/>
    <row r="6317" s="610" customFormat="true"/>
    <row r="6318" s="610" customFormat="true"/>
    <row r="6319" s="610" customFormat="true"/>
    <row r="6320" s="610" customFormat="true"/>
    <row r="6321" s="610" customFormat="true"/>
    <row r="6322" s="610" customFormat="true"/>
    <row r="6323" s="610" customFormat="true"/>
    <row r="6324" s="610" customFormat="true"/>
    <row r="6325" s="610" customFormat="true"/>
    <row r="6326" s="610" customFormat="true"/>
    <row r="6327" s="610" customFormat="true"/>
    <row r="6328" s="610" customFormat="true"/>
    <row r="6329" s="610" customFormat="true"/>
    <row r="6330" s="610" customFormat="true"/>
    <row r="6331" s="610" customFormat="true"/>
    <row r="6332" s="610" customFormat="true"/>
    <row r="6333" s="610" customFormat="true"/>
    <row r="6334" s="610" customFormat="true"/>
    <row r="6335" s="610" customFormat="true"/>
    <row r="6336" s="610" customFormat="true"/>
    <row r="6337" s="610" customFormat="true"/>
    <row r="6338" s="610" customFormat="true"/>
    <row r="6339" s="610" customFormat="true"/>
    <row r="6340" s="610" customFormat="true"/>
    <row r="6341" s="610" customFormat="true"/>
    <row r="6342" s="610" customFormat="true"/>
    <row r="6343" s="610" customFormat="true"/>
    <row r="6344" s="610" customFormat="true"/>
    <row r="6345" s="610" customFormat="true"/>
    <row r="6346" s="610" customFormat="true"/>
    <row r="6347" s="610" customFormat="true"/>
    <row r="6348" s="610" customFormat="true"/>
    <row r="6349" s="610" customFormat="true"/>
    <row r="6350" s="610" customFormat="true"/>
    <row r="6351" s="610" customFormat="true"/>
    <row r="6352" s="610" customFormat="true"/>
    <row r="6353" s="610" customFormat="true"/>
    <row r="6354" s="610" customFormat="true"/>
    <row r="6355" s="610" customFormat="true"/>
    <row r="6356" s="610" customFormat="true"/>
    <row r="6357" s="610" customFormat="true"/>
    <row r="6358" s="610" customFormat="true"/>
    <row r="6359" s="610" customFormat="true"/>
    <row r="6360" s="610" customFormat="true"/>
    <row r="6361" s="610" customFormat="true"/>
    <row r="6362" s="610" customFormat="true"/>
    <row r="6363" s="610" customFormat="true"/>
    <row r="6364" s="610" customFormat="true"/>
    <row r="6365" s="610" customFormat="true"/>
    <row r="6366" s="610" customFormat="true"/>
    <row r="6367" s="610" customFormat="true"/>
    <row r="6368" s="610" customFormat="true"/>
    <row r="6369" s="610" customFormat="true"/>
    <row r="6370" s="610" customFormat="true"/>
    <row r="6371" s="610" customFormat="true"/>
    <row r="6372" s="610" customFormat="true"/>
    <row r="6373" s="610" customFormat="true"/>
    <row r="6374" s="610" customFormat="true"/>
    <row r="6375" s="610" customFormat="true"/>
    <row r="6376" s="610" customFormat="true"/>
    <row r="6377" s="610" customFormat="true"/>
    <row r="6378" s="610" customFormat="true"/>
    <row r="6379" s="610" customFormat="true"/>
    <row r="6380" s="610" customFormat="true"/>
    <row r="6381" s="610" customFormat="true"/>
    <row r="6382" s="610" customFormat="true"/>
    <row r="6383" s="610" customFormat="true"/>
    <row r="6384" s="610" customFormat="true"/>
    <row r="6385" s="610" customFormat="true"/>
    <row r="6386" s="610" customFormat="true"/>
    <row r="6387" s="610" customFormat="true"/>
    <row r="6388" s="610" customFormat="true"/>
    <row r="6389" s="610" customFormat="true"/>
    <row r="6390" s="610" customFormat="true"/>
    <row r="6391" s="610" customFormat="true"/>
    <row r="6392" s="610" customFormat="true"/>
    <row r="6393" s="610" customFormat="true"/>
    <row r="6394" s="610" customFormat="true"/>
    <row r="6395" s="610" customFormat="true"/>
    <row r="6396" s="610" customFormat="true"/>
    <row r="6397" s="610" customFormat="true"/>
    <row r="6398" s="610" customFormat="true"/>
    <row r="6399" s="610" customFormat="true"/>
    <row r="6400" s="610" customFormat="true"/>
    <row r="6401" s="610" customFormat="true"/>
    <row r="6402" s="610" customFormat="true"/>
    <row r="6403" s="610" customFormat="true"/>
    <row r="6404" s="610" customFormat="true"/>
    <row r="6405" s="610" customFormat="true"/>
    <row r="6406" s="610" customFormat="true"/>
    <row r="6407" s="610" customFormat="true"/>
    <row r="6408" s="610" customFormat="true"/>
    <row r="6409" s="610" customFormat="true"/>
    <row r="6410" s="610" customFormat="true"/>
    <row r="6411" s="610" customFormat="true"/>
    <row r="6412" s="610" customFormat="true"/>
    <row r="6413" s="610" customFormat="true"/>
    <row r="6414" s="610" customFormat="true"/>
    <row r="6415" s="610" customFormat="true"/>
    <row r="6416" s="610" customFormat="true"/>
    <row r="6417" s="610" customFormat="true"/>
    <row r="6418" s="610" customFormat="true"/>
    <row r="6419" s="610" customFormat="true"/>
    <row r="6420" s="610" customFormat="true"/>
    <row r="6421" s="610" customFormat="true"/>
    <row r="6422" s="610" customFormat="true"/>
    <row r="6423" s="610" customFormat="true"/>
    <row r="6424" s="610" customFormat="true"/>
    <row r="6425" s="610" customFormat="true"/>
    <row r="6426" s="610" customFormat="true"/>
    <row r="6427" s="610" customFormat="true"/>
    <row r="6428" s="610" customFormat="true"/>
    <row r="6429" s="610" customFormat="true"/>
    <row r="6430" s="610" customFormat="true"/>
    <row r="6431" s="610" customFormat="true"/>
    <row r="6432" s="610" customFormat="true"/>
    <row r="6433" s="610" customFormat="true"/>
    <row r="6434" s="610" customFormat="true"/>
    <row r="6435" s="610" customFormat="true"/>
    <row r="6436" s="610" customFormat="true"/>
    <row r="6437" s="610" customFormat="true"/>
    <row r="6438" s="610" customFormat="true"/>
    <row r="6439" s="610" customFormat="true"/>
    <row r="6440" s="610" customFormat="true"/>
    <row r="6441" s="610" customFormat="true"/>
    <row r="6442" s="610" customFormat="true"/>
    <row r="6443" s="610" customFormat="true"/>
    <row r="6444" s="610" customFormat="true"/>
    <row r="6445" s="610" customFormat="true"/>
    <row r="6446" s="610" customFormat="true"/>
    <row r="6447" s="610" customFormat="true"/>
    <row r="6448" s="610" customFormat="true"/>
    <row r="6449" s="610" customFormat="true"/>
    <row r="6450" s="610" customFormat="true"/>
    <row r="6451" s="610" customFormat="true"/>
    <row r="6452" s="610" customFormat="true"/>
    <row r="6453" s="610" customFormat="true"/>
    <row r="6454" s="610" customFormat="true"/>
    <row r="6455" s="610" customFormat="true"/>
    <row r="6456" s="610" customFormat="true"/>
    <row r="6457" s="610" customFormat="true"/>
    <row r="6458" s="610" customFormat="true"/>
    <row r="6459" s="610" customFormat="true"/>
    <row r="6460" s="610" customFormat="true"/>
    <row r="6461" s="610" customFormat="true"/>
    <row r="6462" s="610" customFormat="true"/>
    <row r="6463" s="610" customFormat="true"/>
    <row r="6464" s="610" customFormat="true"/>
    <row r="6465" s="610" customFormat="true"/>
    <row r="6466" s="610" customFormat="true"/>
    <row r="6467" s="610" customFormat="true"/>
    <row r="6468" s="610" customFormat="true"/>
    <row r="6469" s="610" customFormat="true"/>
    <row r="6470" s="610" customFormat="true"/>
    <row r="6471" s="610" customFormat="true"/>
    <row r="6472" s="610" customFormat="true"/>
    <row r="6473" s="610" customFormat="true"/>
    <row r="6474" s="610" customFormat="true"/>
    <row r="6475" s="610" customFormat="true"/>
    <row r="6476" s="610" customFormat="true"/>
    <row r="6477" s="610" customFormat="true"/>
    <row r="6478" s="610" customFormat="true"/>
    <row r="6479" s="610" customFormat="true"/>
    <row r="6480" s="610" customFormat="true"/>
    <row r="6481" s="610" customFormat="true"/>
    <row r="6482" s="610" customFormat="true"/>
    <row r="6483" s="610" customFormat="true"/>
    <row r="6484" s="610" customFormat="true"/>
    <row r="6485" s="610" customFormat="true"/>
    <row r="6486" s="610" customFormat="true"/>
    <row r="6487" s="610" customFormat="true"/>
    <row r="6488" s="610" customFormat="true"/>
    <row r="6489" s="610" customFormat="true"/>
    <row r="6490" s="610" customFormat="true"/>
    <row r="6491" s="610" customFormat="true"/>
    <row r="6492" s="610" customFormat="true"/>
    <row r="6493" s="610" customFormat="true"/>
    <row r="6494" s="610" customFormat="true"/>
    <row r="6495" s="610" customFormat="true"/>
    <row r="6496" s="610" customFormat="true"/>
    <row r="6497" s="610" customFormat="true"/>
    <row r="6498" s="610" customFormat="true"/>
    <row r="6499" s="610" customFormat="true"/>
    <row r="6500" s="610" customFormat="true"/>
    <row r="6501" s="610" customFormat="true"/>
    <row r="6502" s="610" customFormat="true"/>
    <row r="6503" s="610" customFormat="true"/>
    <row r="6504" s="610" customFormat="true"/>
    <row r="6505" s="610" customFormat="true"/>
    <row r="6506" s="610" customFormat="true"/>
    <row r="6507" s="610" customFormat="true"/>
    <row r="6508" s="610" customFormat="true"/>
    <row r="6509" s="610" customFormat="true"/>
    <row r="6510" s="610" customFormat="true"/>
    <row r="6511" s="610" customFormat="true"/>
    <row r="6512" s="610" customFormat="true"/>
    <row r="6513" s="610" customFormat="true"/>
    <row r="6514" s="610" customFormat="true"/>
    <row r="6515" s="610" customFormat="true"/>
    <row r="6516" s="610" customFormat="true"/>
    <row r="6517" s="610" customFormat="true"/>
    <row r="6518" s="610" customFormat="true"/>
    <row r="6519" s="610" customFormat="true"/>
    <row r="6520" s="610" customFormat="true"/>
    <row r="6521" s="610" customFormat="true"/>
    <row r="6522" s="610" customFormat="true"/>
    <row r="6523" s="610" customFormat="true"/>
    <row r="6524" s="610" customFormat="true"/>
    <row r="6525" s="610" customFormat="true"/>
    <row r="6526" s="610" customFormat="true"/>
    <row r="6527" s="610" customFormat="true"/>
    <row r="6528" s="610" customFormat="true"/>
    <row r="6529" s="610" customFormat="true"/>
    <row r="6530" s="610" customFormat="true"/>
    <row r="6531" s="610" customFormat="true"/>
    <row r="6532" s="610" customFormat="true"/>
    <row r="6533" s="610" customFormat="true"/>
    <row r="6534" s="610" customFormat="true"/>
    <row r="6535" s="610" customFormat="true"/>
    <row r="6536" s="610" customFormat="true"/>
    <row r="6537" s="610" customFormat="true"/>
    <row r="6538" s="610" customFormat="true"/>
    <row r="6539" s="610" customFormat="true"/>
    <row r="6540" s="610" customFormat="true"/>
    <row r="6541" s="610" customFormat="true"/>
    <row r="6542" s="610" customFormat="true"/>
    <row r="6543" s="610" customFormat="true"/>
    <row r="6544" s="610" customFormat="true"/>
    <row r="6545" s="610" customFormat="true"/>
    <row r="6546" s="610" customFormat="true"/>
    <row r="6547" s="610" customFormat="true"/>
    <row r="6548" s="610" customFormat="true"/>
    <row r="6549" s="610" customFormat="true"/>
    <row r="6550" s="610" customFormat="true"/>
    <row r="6551" s="610" customFormat="true"/>
    <row r="6552" s="610" customFormat="true"/>
    <row r="6553" s="610" customFormat="true"/>
    <row r="6554" s="610" customFormat="true"/>
    <row r="6555" s="610" customFormat="true"/>
    <row r="6556" s="610" customFormat="true"/>
    <row r="6557" s="610" customFormat="true"/>
    <row r="6558" s="610" customFormat="true"/>
    <row r="6559" s="610" customFormat="true"/>
    <row r="6560" s="610" customFormat="true"/>
    <row r="6561" s="610" customFormat="true"/>
    <row r="6562" s="610" customFormat="true"/>
    <row r="6563" s="610" customFormat="true"/>
    <row r="6564" s="610" customFormat="true"/>
    <row r="6565" s="610" customFormat="true"/>
    <row r="6566" s="610" customFormat="true"/>
    <row r="6567" s="610" customFormat="true"/>
    <row r="6568" s="610" customFormat="true"/>
    <row r="6569" s="610" customFormat="true"/>
    <row r="6570" s="610" customFormat="true"/>
    <row r="6571" s="610" customFormat="true"/>
    <row r="6572" s="610" customFormat="true"/>
    <row r="6573" s="610" customFormat="true"/>
    <row r="6574" s="610" customFormat="true"/>
    <row r="6575" s="610" customFormat="true"/>
    <row r="6576" s="610" customFormat="true"/>
    <row r="6577" s="610" customFormat="true"/>
    <row r="6578" s="610" customFormat="true"/>
    <row r="6579" s="610" customFormat="true"/>
    <row r="6580" s="610" customFormat="true"/>
    <row r="6581" s="610" customFormat="true"/>
    <row r="6582" s="610" customFormat="true"/>
    <row r="6583" s="610" customFormat="true"/>
    <row r="6584" s="610" customFormat="true"/>
    <row r="6585" s="610" customFormat="true"/>
    <row r="6586" s="610" customFormat="true"/>
    <row r="6587" s="610" customFormat="true"/>
    <row r="6588" s="610" customFormat="true"/>
    <row r="6589" s="610" customFormat="true"/>
    <row r="6590" s="610" customFormat="true"/>
    <row r="6591" s="610" customFormat="true"/>
    <row r="6592" s="610" customFormat="true"/>
    <row r="6593" s="610" customFormat="true"/>
    <row r="6594" s="610" customFormat="true"/>
    <row r="6595" s="610" customFormat="true"/>
    <row r="6596" s="610" customFormat="true"/>
    <row r="6597" s="610" customFormat="true"/>
    <row r="6598" s="610" customFormat="true"/>
    <row r="6599" s="610" customFormat="true"/>
    <row r="6600" s="610" customFormat="true"/>
    <row r="6601" s="610" customFormat="true"/>
    <row r="6602" s="610" customFormat="true"/>
    <row r="6603" s="610" customFormat="true"/>
    <row r="6604" s="610" customFormat="true"/>
    <row r="6605" s="610" customFormat="true"/>
    <row r="6606" s="610" customFormat="true"/>
    <row r="6607" s="610" customFormat="true"/>
    <row r="6608" s="610" customFormat="true"/>
    <row r="6609" s="610" customFormat="true"/>
    <row r="6610" s="610" customFormat="true"/>
    <row r="6611" s="610" customFormat="true"/>
    <row r="6612" s="610" customFormat="true"/>
    <row r="6613" s="610" customFormat="true"/>
    <row r="6614" s="610" customFormat="true"/>
    <row r="6615" s="610" customFormat="true"/>
    <row r="6616" s="610" customFormat="true"/>
    <row r="6617" s="610" customFormat="true"/>
    <row r="6618" s="610" customFormat="true"/>
    <row r="6619" s="610" customFormat="true"/>
    <row r="6620" s="610" customFormat="true"/>
    <row r="6621" s="610" customFormat="true"/>
    <row r="6622" s="610" customFormat="true"/>
    <row r="6623" s="610" customFormat="true"/>
    <row r="6624" s="610" customFormat="true"/>
    <row r="6625" s="610" customFormat="true"/>
    <row r="6626" s="610" customFormat="true"/>
    <row r="6627" s="610" customFormat="true"/>
    <row r="6628" s="610" customFormat="true"/>
    <row r="6629" s="610" customFormat="true"/>
    <row r="6630" s="610" customFormat="true"/>
    <row r="6631" s="610" customFormat="true"/>
    <row r="6632" s="610" customFormat="true"/>
    <row r="6633" s="610" customFormat="true"/>
    <row r="6634" s="610" customFormat="true"/>
    <row r="6635" s="610" customFormat="true"/>
    <row r="6636" s="610" customFormat="true"/>
    <row r="6637" s="610" customFormat="true"/>
    <row r="6638" s="610" customFormat="true"/>
    <row r="6639" s="610" customFormat="true"/>
    <row r="6640" s="610" customFormat="true"/>
    <row r="6641" s="610" customFormat="true"/>
    <row r="6642" s="610" customFormat="true"/>
    <row r="6643" s="610" customFormat="true"/>
    <row r="6644" s="610" customFormat="true"/>
    <row r="6645" s="610" customFormat="true"/>
    <row r="6646" s="610" customFormat="true"/>
    <row r="6647" s="610" customFormat="true"/>
    <row r="6648" s="610" customFormat="true"/>
    <row r="6649" s="610" customFormat="true"/>
    <row r="6650" s="610" customFormat="true"/>
    <row r="6651" s="610" customFormat="true"/>
    <row r="6652" s="610" customFormat="true"/>
    <row r="6653" s="610" customFormat="true"/>
    <row r="6654" s="610" customFormat="true"/>
    <row r="6655" s="610" customFormat="true"/>
    <row r="6656" s="610" customFormat="true"/>
    <row r="6657" s="610" customFormat="true"/>
    <row r="6658" s="610" customFormat="true"/>
    <row r="6659" s="610" customFormat="true"/>
    <row r="6660" s="610" customFormat="true"/>
    <row r="6661" s="610" customFormat="true"/>
    <row r="6662" s="610" customFormat="true"/>
    <row r="6663" s="610" customFormat="true"/>
    <row r="6664" s="610" customFormat="true"/>
    <row r="6665" s="610" customFormat="true"/>
    <row r="6666" s="610" customFormat="true"/>
    <row r="6667" s="610" customFormat="true"/>
    <row r="6668" s="610" customFormat="true"/>
    <row r="6669" s="610" customFormat="true"/>
    <row r="6670" s="610" customFormat="true"/>
    <row r="6671" s="610" customFormat="true"/>
    <row r="6672" s="610" customFormat="true"/>
    <row r="6673" s="610" customFormat="true"/>
    <row r="6674" s="610" customFormat="true"/>
    <row r="6675" s="610" customFormat="true"/>
    <row r="6676" s="610" customFormat="true"/>
    <row r="6677" s="610" customFormat="true"/>
    <row r="6678" s="610" customFormat="true"/>
    <row r="6679" s="610" customFormat="true"/>
    <row r="6680" s="610" customFormat="true"/>
    <row r="6681" s="610" customFormat="true"/>
    <row r="6682" s="610" customFormat="true"/>
    <row r="6683" s="610" customFormat="true"/>
    <row r="6684" s="610" customFormat="true"/>
    <row r="6685" s="610" customFormat="true"/>
    <row r="6686" s="610" customFormat="true"/>
    <row r="6687" s="610" customFormat="true"/>
    <row r="6688" s="610" customFormat="true"/>
    <row r="6689" s="610" customFormat="true"/>
    <row r="6690" s="610" customFormat="true"/>
    <row r="6691" s="610" customFormat="true"/>
    <row r="6692" s="610" customFormat="true"/>
    <row r="6693" s="610" customFormat="true"/>
    <row r="6694" s="610" customFormat="true"/>
    <row r="6695" s="610" customFormat="true"/>
    <row r="6696" s="610" customFormat="true"/>
    <row r="6697" s="610" customFormat="true"/>
    <row r="6698" s="610" customFormat="true"/>
    <row r="6699" s="610" customFormat="true"/>
    <row r="6700" s="610" customFormat="true"/>
    <row r="6701" s="610" customFormat="true"/>
    <row r="6702" s="610" customFormat="true"/>
    <row r="6703" s="610" customFormat="true"/>
    <row r="6704" s="610" customFormat="true"/>
    <row r="6705" s="610" customFormat="true"/>
    <row r="6706" s="610" customFormat="true"/>
    <row r="6707" s="610" customFormat="true"/>
    <row r="6708" s="610" customFormat="true"/>
    <row r="6709" s="610" customFormat="true"/>
    <row r="6710" s="610" customFormat="true"/>
    <row r="6711" s="610" customFormat="true"/>
    <row r="6712" s="610" customFormat="true"/>
    <row r="6713" s="610" customFormat="true"/>
    <row r="6714" s="610" customFormat="true"/>
    <row r="6715" s="610" customFormat="true"/>
    <row r="6716" s="610" customFormat="true"/>
    <row r="6717" s="610" customFormat="true"/>
    <row r="6718" s="610" customFormat="true"/>
    <row r="6719" s="610" customFormat="true"/>
    <row r="6720" s="610" customFormat="true"/>
    <row r="6721" s="610" customFormat="true"/>
    <row r="6722" s="610" customFormat="true"/>
    <row r="6723" s="610" customFormat="true"/>
    <row r="6724" s="610" customFormat="true"/>
    <row r="6725" s="610" customFormat="true"/>
    <row r="6726" s="610" customFormat="true"/>
    <row r="6727" s="610" customFormat="true"/>
    <row r="6728" s="610" customFormat="true"/>
    <row r="6729" s="610" customFormat="true"/>
    <row r="6730" s="610" customFormat="true"/>
    <row r="6731" s="610" customFormat="true"/>
    <row r="6732" s="610" customFormat="true"/>
    <row r="6733" s="610" customFormat="true"/>
    <row r="6734" s="610" customFormat="true"/>
    <row r="6735" s="610" customFormat="true"/>
    <row r="6736" s="610" customFormat="true"/>
    <row r="6737" s="610" customFormat="true"/>
    <row r="6738" s="610" customFormat="true"/>
    <row r="6739" s="610" customFormat="true"/>
    <row r="6740" s="610" customFormat="true"/>
    <row r="6741" s="610" customFormat="true"/>
    <row r="6742" s="610" customFormat="true"/>
    <row r="6743" s="610" customFormat="true"/>
    <row r="6744" s="610" customFormat="true"/>
    <row r="6745" s="610" customFormat="true"/>
    <row r="6746" s="610" customFormat="true"/>
    <row r="6747" s="610" customFormat="true"/>
    <row r="6748" s="610" customFormat="true"/>
    <row r="6749" s="610" customFormat="true"/>
    <row r="6750" s="610" customFormat="true"/>
    <row r="6751" s="610" customFormat="true"/>
    <row r="6752" s="610" customFormat="true"/>
    <row r="6753" s="610" customFormat="true"/>
    <row r="6754" s="610" customFormat="true"/>
    <row r="6755" s="610" customFormat="true"/>
    <row r="6756" s="610" customFormat="true"/>
    <row r="6757" s="610" customFormat="true"/>
    <row r="6758" s="610" customFormat="true"/>
    <row r="6759" s="610" customFormat="true"/>
    <row r="6760" s="610" customFormat="true"/>
    <row r="6761" s="610" customFormat="true"/>
    <row r="6762" s="610" customFormat="true"/>
    <row r="6763" s="610" customFormat="true"/>
    <row r="6764" s="610" customFormat="true"/>
    <row r="6765" s="610" customFormat="true"/>
    <row r="6766" s="610" customFormat="true"/>
    <row r="6767" s="610" customFormat="true"/>
    <row r="6768" s="610" customFormat="true"/>
    <row r="6769" s="610" customFormat="true"/>
    <row r="6770" s="610" customFormat="true"/>
    <row r="6771" s="610" customFormat="true"/>
    <row r="6772" s="610" customFormat="true"/>
    <row r="6773" s="610" customFormat="true"/>
    <row r="6774" s="610" customFormat="true"/>
    <row r="6775" s="610" customFormat="true"/>
    <row r="6776" s="610" customFormat="true"/>
    <row r="6777" s="610" customFormat="true"/>
    <row r="6778" s="610" customFormat="true"/>
    <row r="6779" s="610" customFormat="true"/>
    <row r="6780" s="610" customFormat="true"/>
    <row r="6781" s="610" customFormat="true"/>
    <row r="6782" s="610" customFormat="true"/>
    <row r="6783" s="610" customFormat="true"/>
    <row r="6784" s="610" customFormat="true"/>
    <row r="6785" s="610" customFormat="true"/>
    <row r="6786" s="610" customFormat="true"/>
    <row r="6787" s="610" customFormat="true"/>
    <row r="6788" s="610" customFormat="true"/>
    <row r="6789" s="610" customFormat="true"/>
    <row r="6790" s="610" customFormat="true"/>
    <row r="6791" s="610" customFormat="true"/>
    <row r="6792" s="610" customFormat="true"/>
    <row r="6793" s="610" customFormat="true"/>
    <row r="6794" s="610" customFormat="true"/>
    <row r="6795" s="610" customFormat="true"/>
    <row r="6796" s="610" customFormat="true"/>
    <row r="6797" s="610" customFormat="true"/>
    <row r="6798" s="610" customFormat="true"/>
    <row r="6799" s="610" customFormat="true"/>
    <row r="6800" s="610" customFormat="true"/>
    <row r="6801" s="610" customFormat="true"/>
    <row r="6802" s="610" customFormat="true"/>
    <row r="6803" s="610" customFormat="true"/>
    <row r="6804" s="610" customFormat="true"/>
    <row r="6805" s="610" customFormat="true"/>
    <row r="6806" s="610" customFormat="true"/>
    <row r="6807" s="610" customFormat="true"/>
    <row r="6808" s="610" customFormat="true"/>
    <row r="6809" s="610" customFormat="true"/>
    <row r="6810" s="610" customFormat="true"/>
    <row r="6811" s="610" customFormat="true"/>
    <row r="6812" s="610" customFormat="true"/>
    <row r="6813" s="610" customFormat="true"/>
    <row r="6814" s="610" customFormat="true"/>
    <row r="6815" s="610" customFormat="true"/>
    <row r="6816" s="610" customFormat="true"/>
    <row r="6817" s="610" customFormat="true"/>
    <row r="6818" s="610" customFormat="true"/>
    <row r="6819" s="610" customFormat="true"/>
    <row r="6820" s="610" customFormat="true"/>
    <row r="6821" s="610" customFormat="true"/>
    <row r="6822" s="610" customFormat="true"/>
    <row r="6823" s="610" customFormat="true"/>
    <row r="6824" s="610" customFormat="true"/>
    <row r="6825" s="610" customFormat="true"/>
    <row r="6826" s="610" customFormat="true"/>
    <row r="6827" s="610" customFormat="true"/>
    <row r="6828" s="610" customFormat="true"/>
    <row r="6829" s="610" customFormat="true"/>
    <row r="6830" s="610" customFormat="true"/>
    <row r="6831" s="610" customFormat="true"/>
    <row r="6832" s="610" customFormat="true"/>
    <row r="6833" s="610" customFormat="true"/>
    <row r="6834" s="610" customFormat="true"/>
    <row r="6835" s="610" customFormat="true"/>
    <row r="6836" s="610" customFormat="true"/>
    <row r="6837" s="610" customFormat="true"/>
    <row r="6838" s="610" customFormat="true"/>
    <row r="6839" s="610" customFormat="true"/>
    <row r="6840" s="610" customFormat="true"/>
    <row r="6841" s="610" customFormat="true"/>
    <row r="6842" s="610" customFormat="true"/>
    <row r="6843" s="610" customFormat="true"/>
    <row r="6844" s="610" customFormat="true"/>
    <row r="6845" s="610" customFormat="true"/>
    <row r="6846" s="610" customFormat="true"/>
    <row r="6847" s="610" customFormat="true"/>
    <row r="6848" s="610" customFormat="true"/>
    <row r="6849" s="610" customFormat="true"/>
    <row r="6850" s="610" customFormat="true"/>
    <row r="6851" s="610" customFormat="true"/>
    <row r="6852" s="610" customFormat="true"/>
    <row r="6853" s="610" customFormat="true"/>
    <row r="6854" s="610" customFormat="true"/>
    <row r="6855" s="610" customFormat="true"/>
    <row r="6856" s="610" customFormat="true"/>
    <row r="6857" s="610" customFormat="true"/>
    <row r="6858" s="610" customFormat="true"/>
    <row r="6859" s="610" customFormat="true"/>
    <row r="6860" s="610" customFormat="true"/>
    <row r="6861" s="610" customFormat="true"/>
    <row r="6862" s="610" customFormat="true"/>
    <row r="6863" s="610" customFormat="true"/>
    <row r="6864" s="610" customFormat="true"/>
    <row r="6865" s="610" customFormat="true"/>
    <row r="6866" s="610" customFormat="true"/>
    <row r="6867" s="610" customFormat="true"/>
    <row r="6868" s="610" customFormat="true"/>
    <row r="6869" s="610" customFormat="true"/>
    <row r="6870" s="610" customFormat="true"/>
    <row r="6871" s="610" customFormat="true"/>
    <row r="6872" s="610" customFormat="true"/>
    <row r="6873" s="610" customFormat="true"/>
    <row r="6874" s="610" customFormat="true"/>
    <row r="6875" s="610" customFormat="true"/>
    <row r="6876" s="610" customFormat="true"/>
    <row r="6877" s="610" customFormat="true"/>
    <row r="6878" s="610" customFormat="true"/>
    <row r="6879" s="610" customFormat="true"/>
    <row r="6880" s="610" customFormat="true"/>
    <row r="6881" s="610" customFormat="true"/>
    <row r="6882" s="610" customFormat="true"/>
    <row r="6883" s="610" customFormat="true"/>
    <row r="6884" s="610" customFormat="true"/>
    <row r="6885" s="610" customFormat="true"/>
    <row r="6886" s="610" customFormat="true"/>
    <row r="6887" s="610" customFormat="true"/>
    <row r="6888" s="610" customFormat="true"/>
    <row r="6889" s="610" customFormat="true"/>
    <row r="6890" s="610" customFormat="true"/>
    <row r="6891" s="610" customFormat="true"/>
    <row r="6892" s="610" customFormat="true"/>
    <row r="6893" s="610" customFormat="true"/>
    <row r="6894" s="610" customFormat="true"/>
    <row r="6895" s="610" customFormat="true"/>
    <row r="6896" s="610" customFormat="true"/>
    <row r="6897" s="610" customFormat="true"/>
    <row r="6898" s="610" customFormat="true"/>
    <row r="6899" s="610" customFormat="true"/>
    <row r="6900" s="610" customFormat="true"/>
    <row r="6901" s="610" customFormat="true"/>
    <row r="6902" s="610" customFormat="true"/>
    <row r="6903" s="610" customFormat="true"/>
    <row r="6904" s="610" customFormat="true"/>
    <row r="6905" s="610" customFormat="true"/>
    <row r="6906" s="610" customFormat="true"/>
    <row r="6907" s="610" customFormat="true"/>
    <row r="6908" s="610" customFormat="true"/>
    <row r="6909" s="610" customFormat="true"/>
    <row r="6910" s="610" customFormat="true"/>
    <row r="6911" s="610" customFormat="true"/>
    <row r="6912" s="610" customFormat="true"/>
    <row r="6913" s="610" customFormat="true"/>
    <row r="6914" s="610" customFormat="true"/>
    <row r="6915" s="610" customFormat="true"/>
    <row r="6916" s="610" customFormat="true"/>
    <row r="6917" s="610" customFormat="true"/>
    <row r="6918" s="610" customFormat="true"/>
    <row r="6919" s="610" customFormat="true"/>
    <row r="6920" s="610" customFormat="true"/>
    <row r="6921" s="610" customFormat="true"/>
    <row r="6922" s="610" customFormat="true"/>
    <row r="6923" s="610" customFormat="true"/>
    <row r="6924" s="610" customFormat="true"/>
    <row r="6925" s="610" customFormat="true"/>
    <row r="6926" s="610" customFormat="true"/>
    <row r="6927" s="610" customFormat="true"/>
    <row r="6928" s="610" customFormat="true"/>
    <row r="6929" s="610" customFormat="true"/>
    <row r="6930" s="610" customFormat="true"/>
    <row r="6931" s="610" customFormat="true"/>
    <row r="6932" s="610" customFormat="true"/>
    <row r="6933" s="610" customFormat="true"/>
    <row r="6934" s="610" customFormat="true"/>
    <row r="6935" s="610" customFormat="true"/>
    <row r="6936" s="610" customFormat="true"/>
    <row r="6937" s="610" customFormat="true"/>
    <row r="6938" s="610" customFormat="true"/>
    <row r="6939" s="610" customFormat="true"/>
    <row r="6940" s="610" customFormat="true"/>
    <row r="6941" s="610" customFormat="true"/>
    <row r="6942" s="610" customFormat="true"/>
    <row r="6943" s="610" customFormat="true"/>
    <row r="6944" s="610" customFormat="true"/>
    <row r="6945" s="610" customFormat="true"/>
    <row r="6946" s="610" customFormat="true"/>
    <row r="6947" s="610" customFormat="true"/>
    <row r="6948" s="610" customFormat="true"/>
    <row r="6949" s="610" customFormat="true"/>
    <row r="6950" s="610" customFormat="true"/>
    <row r="6951" s="610" customFormat="true"/>
    <row r="6952" s="610" customFormat="true"/>
    <row r="6953" s="610" customFormat="true"/>
    <row r="6954" s="610" customFormat="true"/>
    <row r="6955" s="610" customFormat="true"/>
    <row r="6956" s="610" customFormat="true"/>
    <row r="6957" s="610" customFormat="true"/>
    <row r="6958" s="610" customFormat="true"/>
    <row r="6959" s="610" customFormat="true"/>
    <row r="6960" s="610" customFormat="true"/>
    <row r="6961" s="610" customFormat="true"/>
    <row r="6962" s="610" customFormat="true"/>
    <row r="6963" s="610" customFormat="true"/>
    <row r="6964" s="610" customFormat="true"/>
    <row r="6965" s="610" customFormat="true"/>
    <row r="6966" s="610" customFormat="true"/>
    <row r="6967" s="610" customFormat="true"/>
    <row r="6968" s="610" customFormat="true"/>
    <row r="6969" s="610" customFormat="true"/>
    <row r="6970" s="610" customFormat="true"/>
    <row r="6971" s="610" customFormat="true"/>
    <row r="6972" s="610" customFormat="true"/>
    <row r="6973" s="610" customFormat="true"/>
    <row r="6974" s="610" customFormat="true"/>
    <row r="6975" s="610" customFormat="true"/>
    <row r="6976" s="610" customFormat="true"/>
    <row r="6977" s="610" customFormat="true"/>
    <row r="6978" s="610" customFormat="true"/>
    <row r="6979" s="610" customFormat="true"/>
    <row r="6980" s="610" customFormat="true"/>
    <row r="6981" s="610" customFormat="true"/>
    <row r="6982" s="610" customFormat="true"/>
    <row r="6983" s="610" customFormat="true"/>
    <row r="6984" s="610" customFormat="true"/>
    <row r="6985" s="610" customFormat="true"/>
    <row r="6986" s="610" customFormat="true"/>
    <row r="6987" s="610" customFormat="true"/>
    <row r="6988" s="610" customFormat="true"/>
    <row r="6989" s="610" customFormat="true"/>
    <row r="6990" s="610" customFormat="true"/>
    <row r="6991" s="610" customFormat="true"/>
    <row r="6992" s="610" customFormat="true"/>
    <row r="6993" s="610" customFormat="true"/>
    <row r="6994" s="610" customFormat="true"/>
    <row r="6995" s="610" customFormat="true"/>
    <row r="6996" s="610" customFormat="true"/>
    <row r="6997" s="610" customFormat="true"/>
    <row r="6998" s="610" customFormat="true"/>
    <row r="6999" s="610" customFormat="true"/>
    <row r="7000" s="610" customFormat="true"/>
    <row r="7001" s="610" customFormat="true"/>
    <row r="7002" s="610" customFormat="true"/>
    <row r="7003" s="610" customFormat="true"/>
    <row r="7004" s="610" customFormat="true"/>
    <row r="7005" s="610" customFormat="true"/>
    <row r="7006" s="610" customFormat="true"/>
    <row r="7007" s="610" customFormat="true"/>
    <row r="7008" s="610" customFormat="true"/>
    <row r="7009" s="610" customFormat="true"/>
    <row r="7010" s="610" customFormat="true"/>
    <row r="7011" s="610" customFormat="true"/>
    <row r="7012" s="610" customFormat="true"/>
    <row r="7013" s="610" customFormat="true"/>
    <row r="7014" s="610" customFormat="true"/>
    <row r="7015" s="610" customFormat="true"/>
    <row r="7016" s="610" customFormat="true"/>
    <row r="7017" s="610" customFormat="true"/>
    <row r="7018" s="610" customFormat="true"/>
    <row r="7019" s="610" customFormat="true"/>
    <row r="7020" s="610" customFormat="true"/>
    <row r="7021" s="610" customFormat="true"/>
    <row r="7022" s="610" customFormat="true"/>
    <row r="7023" s="610" customFormat="true"/>
    <row r="7024" s="610" customFormat="true"/>
    <row r="7025" s="610" customFormat="true"/>
    <row r="7026" s="610" customFormat="true"/>
    <row r="7027" s="610" customFormat="true"/>
    <row r="7028" s="610" customFormat="true"/>
    <row r="7029" s="610" customFormat="true"/>
    <row r="7030" s="610" customFormat="true"/>
    <row r="7031" s="610" customFormat="true"/>
    <row r="7032" s="610" customFormat="true"/>
    <row r="7033" s="610" customFormat="true"/>
    <row r="7034" s="610" customFormat="true"/>
    <row r="7035" s="610" customFormat="true"/>
    <row r="7036" s="610" customFormat="true"/>
    <row r="7037" s="610" customFormat="true"/>
    <row r="7038" s="610" customFormat="true"/>
    <row r="7039" s="610" customFormat="true"/>
    <row r="7040" s="610" customFormat="true"/>
    <row r="7041" s="610" customFormat="true"/>
    <row r="7042" s="610" customFormat="true"/>
    <row r="7043" s="610" customFormat="true"/>
    <row r="7044" s="610" customFormat="true"/>
    <row r="7045" s="610" customFormat="true"/>
    <row r="7046" s="610" customFormat="true"/>
    <row r="7047" s="610" customFormat="true"/>
    <row r="7048" s="610" customFormat="true"/>
    <row r="7049" s="610" customFormat="true"/>
    <row r="7050" s="610" customFormat="true"/>
    <row r="7051" s="610" customFormat="true"/>
    <row r="7052" s="610" customFormat="true"/>
    <row r="7053" s="610" customFormat="true"/>
    <row r="7054" s="610" customFormat="true"/>
    <row r="7055" s="610" customFormat="true"/>
    <row r="7056" s="610" customFormat="true"/>
    <row r="7057" s="610" customFormat="true"/>
    <row r="7058" s="610" customFormat="true"/>
    <row r="7059" s="610" customFormat="true"/>
    <row r="7060" s="610" customFormat="true"/>
    <row r="7061" s="610" customFormat="true"/>
    <row r="7062" s="610" customFormat="true"/>
    <row r="7063" s="610" customFormat="true"/>
    <row r="7064" s="610" customFormat="true"/>
    <row r="7065" s="610" customFormat="true"/>
    <row r="7066" s="610" customFormat="true"/>
    <row r="7067" s="610" customFormat="true"/>
    <row r="7068" s="610" customFormat="true"/>
    <row r="7069" s="610" customFormat="true"/>
    <row r="7070" s="610" customFormat="true"/>
    <row r="7071" s="610" customFormat="true"/>
    <row r="7072" s="610" customFormat="true"/>
    <row r="7073" s="610" customFormat="true"/>
    <row r="7074" s="610" customFormat="true"/>
    <row r="7075" s="610" customFormat="true"/>
    <row r="7076" s="610" customFormat="true"/>
    <row r="7077" s="610" customFormat="true"/>
    <row r="7078" s="610" customFormat="true"/>
    <row r="7079" s="610" customFormat="true"/>
    <row r="7080" s="610" customFormat="true"/>
    <row r="7081" s="610" customFormat="true"/>
    <row r="7082" s="610" customFormat="true"/>
    <row r="7083" s="610" customFormat="true"/>
    <row r="7084" s="610" customFormat="true"/>
    <row r="7085" s="610" customFormat="true"/>
    <row r="7086" s="610" customFormat="true"/>
    <row r="7087" s="610" customFormat="true"/>
    <row r="7088" s="610" customFormat="true"/>
    <row r="7089" s="610" customFormat="true"/>
    <row r="7090" s="610" customFormat="true"/>
    <row r="7091" s="610" customFormat="true"/>
    <row r="7092" s="610" customFormat="true"/>
    <row r="7093" s="610" customFormat="true"/>
    <row r="7094" s="610" customFormat="true"/>
    <row r="7095" s="610" customFormat="true"/>
    <row r="7096" s="610" customFormat="true"/>
    <row r="7097" s="610" customFormat="true"/>
    <row r="7098" s="610" customFormat="true"/>
    <row r="7099" s="610" customFormat="true"/>
    <row r="7100" s="610" customFormat="true"/>
    <row r="7101" s="610" customFormat="true"/>
    <row r="7102" s="610" customFormat="true"/>
    <row r="7103" s="610" customFormat="true"/>
    <row r="7104" s="610" customFormat="true"/>
    <row r="7105" s="610" customFormat="true"/>
    <row r="7106" s="610" customFormat="true"/>
    <row r="7107" s="610" customFormat="true"/>
    <row r="7108" s="610" customFormat="true"/>
    <row r="7109" s="610" customFormat="true"/>
    <row r="7110" s="610" customFormat="true"/>
    <row r="7111" s="610" customFormat="true"/>
    <row r="7112" s="610" customFormat="true"/>
    <row r="7113" s="610" customFormat="true"/>
    <row r="7114" s="610" customFormat="true"/>
    <row r="7115" s="610" customFormat="true"/>
    <row r="7116" s="610" customFormat="true"/>
    <row r="7117" s="610" customFormat="true"/>
    <row r="7118" s="610" customFormat="true"/>
    <row r="7119" s="610" customFormat="true"/>
    <row r="7120" s="610" customFormat="true"/>
    <row r="7121" s="610" customFormat="true"/>
    <row r="7122" s="610" customFormat="true"/>
    <row r="7123" s="610" customFormat="true"/>
    <row r="7124" s="610" customFormat="true"/>
    <row r="7125" s="610" customFormat="true"/>
    <row r="7126" s="610" customFormat="true"/>
    <row r="7127" s="610" customFormat="true"/>
    <row r="7128" s="610" customFormat="true"/>
    <row r="7129" s="610" customFormat="true"/>
    <row r="7130" s="610" customFormat="true"/>
    <row r="7131" s="610" customFormat="true"/>
    <row r="7132" s="610" customFormat="true"/>
    <row r="7133" s="610" customFormat="true"/>
    <row r="7134" s="610" customFormat="true"/>
    <row r="7135" s="610" customFormat="true"/>
    <row r="7136" s="610" customFormat="true"/>
    <row r="7137" s="610" customFormat="true"/>
    <row r="7138" s="610" customFormat="true"/>
    <row r="7139" s="610" customFormat="true"/>
    <row r="7140" s="610" customFormat="true"/>
    <row r="7141" s="610" customFormat="true"/>
    <row r="7142" s="610" customFormat="true"/>
    <row r="7143" s="610" customFormat="true"/>
    <row r="7144" s="610" customFormat="true"/>
    <row r="7145" s="610" customFormat="true"/>
    <row r="7146" s="610" customFormat="true"/>
    <row r="7147" s="610" customFormat="true"/>
    <row r="7148" s="610" customFormat="true"/>
    <row r="7149" s="610" customFormat="true"/>
    <row r="7150" s="610" customFormat="true"/>
    <row r="7151" s="610" customFormat="true"/>
    <row r="7152" s="610" customFormat="true"/>
    <row r="7153" s="610" customFormat="true"/>
    <row r="7154" s="610" customFormat="true"/>
    <row r="7155" s="610" customFormat="true"/>
    <row r="7156" s="610" customFormat="true"/>
    <row r="7157" s="610" customFormat="true"/>
    <row r="7158" s="610" customFormat="true"/>
    <row r="7159" s="610" customFormat="true"/>
    <row r="7160" s="610" customFormat="true"/>
    <row r="7161" s="610" customFormat="true"/>
    <row r="7162" s="610" customFormat="true"/>
    <row r="7163" s="610" customFormat="true"/>
    <row r="7164" s="610" customFormat="true"/>
    <row r="7165" s="610" customFormat="true"/>
    <row r="7166" s="610" customFormat="true"/>
    <row r="7167" s="610" customFormat="true"/>
    <row r="7168" s="610" customFormat="true"/>
    <row r="7169" s="610" customFormat="true"/>
    <row r="7170" s="610" customFormat="true"/>
    <row r="7171" s="610" customFormat="true"/>
    <row r="7172" s="610" customFormat="true"/>
    <row r="7173" s="610" customFormat="true"/>
    <row r="7174" s="610" customFormat="true"/>
    <row r="7175" s="610" customFormat="true"/>
    <row r="7176" s="610" customFormat="true"/>
    <row r="7177" s="610" customFormat="true"/>
    <row r="7178" s="610" customFormat="true"/>
    <row r="7179" s="610" customFormat="true"/>
    <row r="7180" s="610" customFormat="true"/>
    <row r="7181" s="610" customFormat="true"/>
    <row r="7182" s="610" customFormat="true"/>
    <row r="7183" s="610" customFormat="true"/>
    <row r="7184" s="610" customFormat="true"/>
    <row r="7185" s="610" customFormat="true"/>
    <row r="7186" s="610" customFormat="true"/>
    <row r="7187" s="610" customFormat="true"/>
    <row r="7188" s="610" customFormat="true"/>
    <row r="7189" s="610" customFormat="true"/>
    <row r="7190" s="610" customFormat="true"/>
    <row r="7191" s="610" customFormat="true"/>
    <row r="7192" s="610" customFormat="true"/>
    <row r="7193" s="610" customFormat="true"/>
    <row r="7194" s="610" customFormat="true"/>
    <row r="7195" s="610" customFormat="true"/>
    <row r="7196" s="610" customFormat="true"/>
    <row r="7197" s="610" customFormat="true"/>
    <row r="7198" s="610" customFormat="true"/>
    <row r="7199" s="610" customFormat="true"/>
    <row r="7200" s="610" customFormat="true"/>
    <row r="7201" s="610" customFormat="true"/>
    <row r="7202" s="610" customFormat="true"/>
    <row r="7203" s="610" customFormat="true"/>
    <row r="7204" s="610" customFormat="true"/>
    <row r="7205" s="610" customFormat="true"/>
    <row r="7206" s="610" customFormat="true"/>
    <row r="7207" s="610" customFormat="true"/>
    <row r="7208" s="610" customFormat="true"/>
    <row r="7209" s="610" customFormat="true"/>
    <row r="7210" s="610" customFormat="true"/>
    <row r="7211" s="610" customFormat="true"/>
    <row r="7212" s="610" customFormat="true"/>
    <row r="7213" s="610" customFormat="true"/>
    <row r="7214" s="610" customFormat="true"/>
    <row r="7215" s="610" customFormat="true"/>
    <row r="7216" s="610" customFormat="true"/>
    <row r="7217" s="610" customFormat="true"/>
    <row r="7218" s="610" customFormat="true"/>
    <row r="7219" s="610" customFormat="true"/>
    <row r="7220" s="610" customFormat="true"/>
    <row r="7221" s="610" customFormat="true"/>
    <row r="7222" s="610" customFormat="true"/>
    <row r="7223" s="610" customFormat="true"/>
    <row r="7224" s="610" customFormat="true"/>
    <row r="7225" s="610" customFormat="true"/>
    <row r="7226" s="610" customFormat="true"/>
    <row r="7227" s="610" customFormat="true"/>
    <row r="7228" s="610" customFormat="true"/>
    <row r="7229" s="610" customFormat="true"/>
    <row r="7230" s="610" customFormat="true"/>
    <row r="7231" s="610" customFormat="true"/>
    <row r="7232" s="610" customFormat="true"/>
    <row r="7233" s="610" customFormat="true"/>
    <row r="7234" s="610" customFormat="true"/>
    <row r="7235" s="610" customFormat="true"/>
    <row r="7236" s="610" customFormat="true"/>
    <row r="7237" s="610" customFormat="true"/>
    <row r="7238" s="610" customFormat="true"/>
    <row r="7239" s="610" customFormat="true"/>
    <row r="7240" s="610" customFormat="true"/>
    <row r="7241" s="610" customFormat="true"/>
    <row r="7242" s="610" customFormat="true"/>
    <row r="7243" s="610" customFormat="true"/>
    <row r="7244" s="610" customFormat="true"/>
    <row r="7245" s="610" customFormat="true"/>
    <row r="7246" s="610" customFormat="true"/>
    <row r="7247" s="610" customFormat="true"/>
    <row r="7248" s="610" customFormat="true"/>
    <row r="7249" s="610" customFormat="true"/>
    <row r="7250" s="610" customFormat="true"/>
    <row r="7251" s="610" customFormat="true"/>
    <row r="7252" s="610" customFormat="true"/>
    <row r="7253" s="610" customFormat="true"/>
    <row r="7254" s="610" customFormat="true"/>
    <row r="7255" s="610" customFormat="true"/>
    <row r="7256" s="610" customFormat="true"/>
    <row r="7257" s="610" customFormat="true"/>
    <row r="7258" s="610" customFormat="true"/>
    <row r="7259" s="610" customFormat="true"/>
    <row r="7260" s="610" customFormat="true"/>
    <row r="7261" s="610" customFormat="true"/>
    <row r="7262" s="610" customFormat="true"/>
    <row r="7263" s="610" customFormat="true"/>
    <row r="7264" s="610" customFormat="true"/>
    <row r="7265" s="610" customFormat="true"/>
    <row r="7266" s="610" customFormat="true"/>
    <row r="7267" s="610" customFormat="true"/>
    <row r="7268" s="610" customFormat="true"/>
    <row r="7269" s="610" customFormat="true"/>
    <row r="7270" s="610" customFormat="true"/>
    <row r="7271" s="610" customFormat="true"/>
    <row r="7272" s="610" customFormat="true"/>
    <row r="7273" s="610" customFormat="true"/>
    <row r="7274" s="610" customFormat="true"/>
    <row r="7275" s="610" customFormat="true"/>
    <row r="7276" s="610" customFormat="true"/>
    <row r="7277" s="610" customFormat="true"/>
    <row r="7278" s="610" customFormat="true"/>
    <row r="7279" s="610" customFormat="true"/>
    <row r="7280" s="610" customFormat="true"/>
    <row r="7281" s="610" customFormat="true"/>
    <row r="7282" s="610" customFormat="true"/>
    <row r="7283" s="610" customFormat="true"/>
    <row r="7284" s="610" customFormat="true"/>
    <row r="7285" s="610" customFormat="true"/>
    <row r="7286" s="610" customFormat="true"/>
    <row r="7287" s="610" customFormat="true"/>
    <row r="7288" s="610" customFormat="true"/>
    <row r="7289" s="610" customFormat="true"/>
    <row r="7290" s="610" customFormat="true"/>
    <row r="7291" s="610" customFormat="true"/>
    <row r="7292" s="610" customFormat="true"/>
    <row r="7293" s="610" customFormat="true"/>
    <row r="7294" s="610" customFormat="true"/>
    <row r="7295" s="610" customFormat="true"/>
    <row r="7296" s="610" customFormat="true"/>
    <row r="7297" s="610" customFormat="true"/>
    <row r="7298" s="610" customFormat="true"/>
    <row r="7299" s="610" customFormat="true"/>
    <row r="7300" s="610" customFormat="true"/>
    <row r="7301" s="610" customFormat="true"/>
    <row r="7302" s="610" customFormat="true"/>
    <row r="7303" s="610" customFormat="true"/>
    <row r="7304" s="610" customFormat="true"/>
    <row r="7305" s="610" customFormat="true"/>
    <row r="7306" s="610" customFormat="true"/>
    <row r="7307" s="610" customFormat="true"/>
    <row r="7308" s="610" customFormat="true"/>
    <row r="7309" s="610" customFormat="true"/>
    <row r="7310" s="610" customFormat="true"/>
    <row r="7311" s="610" customFormat="true"/>
    <row r="7312" s="610" customFormat="true"/>
    <row r="7313" s="610" customFormat="true"/>
    <row r="7314" s="610" customFormat="true"/>
    <row r="7315" s="610" customFormat="true"/>
    <row r="7316" s="610" customFormat="true"/>
    <row r="7317" s="610" customFormat="true"/>
    <row r="7318" s="610" customFormat="true"/>
    <row r="7319" s="610" customFormat="true"/>
    <row r="7320" s="610" customFormat="true"/>
    <row r="7321" s="610" customFormat="true"/>
    <row r="7322" s="610" customFormat="true"/>
    <row r="7323" s="610" customFormat="true"/>
    <row r="7324" s="610" customFormat="true"/>
    <row r="7325" s="610" customFormat="true"/>
    <row r="7326" s="610" customFormat="true"/>
    <row r="7327" s="610" customFormat="true"/>
    <row r="7328" s="610" customFormat="true"/>
    <row r="7329" s="610" customFormat="true"/>
    <row r="7330" s="610" customFormat="true"/>
    <row r="7331" s="610" customFormat="true"/>
    <row r="7332" s="610" customFormat="true"/>
    <row r="7333" s="610" customFormat="true"/>
    <row r="7334" s="610" customFormat="true"/>
    <row r="7335" s="610" customFormat="true"/>
    <row r="7336" s="610" customFormat="true"/>
    <row r="7337" s="610" customFormat="true"/>
    <row r="7338" s="610" customFormat="true"/>
    <row r="7339" s="610" customFormat="true"/>
    <row r="7340" s="610" customFormat="true"/>
    <row r="7341" s="610" customFormat="true"/>
    <row r="7342" s="610" customFormat="true"/>
    <row r="7343" s="610" customFormat="true"/>
    <row r="7344" s="610" customFormat="true"/>
    <row r="7345" s="610" customFormat="true"/>
    <row r="7346" s="610" customFormat="true"/>
    <row r="7347" s="610" customFormat="true"/>
    <row r="7348" s="610" customFormat="true"/>
    <row r="7349" s="610" customFormat="true"/>
    <row r="7350" s="610" customFormat="true"/>
    <row r="7351" s="610" customFormat="true"/>
    <row r="7352" s="610" customFormat="true"/>
    <row r="7353" s="610" customFormat="true"/>
    <row r="7354" s="610" customFormat="true"/>
    <row r="7355" s="610" customFormat="true"/>
    <row r="7356" s="610" customFormat="true"/>
    <row r="7357" s="610" customFormat="true"/>
    <row r="7358" s="610" customFormat="true"/>
    <row r="7359" s="610" customFormat="true"/>
    <row r="7360" s="610" customFormat="true"/>
    <row r="7361" s="610" customFormat="true"/>
    <row r="7362" s="610" customFormat="true"/>
    <row r="7363" s="610" customFormat="true"/>
    <row r="7364" s="610" customFormat="true"/>
    <row r="7365" s="610" customFormat="true"/>
    <row r="7366" s="610" customFormat="true"/>
    <row r="7367" s="610" customFormat="true"/>
    <row r="7368" s="610" customFormat="true"/>
    <row r="7369" s="610" customFormat="true"/>
    <row r="7370" s="610" customFormat="true"/>
    <row r="7371" s="610" customFormat="true"/>
    <row r="7372" s="610" customFormat="true"/>
    <row r="7373" s="610" customFormat="true"/>
    <row r="7374" s="610" customFormat="true"/>
    <row r="7375" s="610" customFormat="true"/>
    <row r="7376" s="610" customFormat="true"/>
    <row r="7377" s="610" customFormat="true"/>
    <row r="7378" s="610" customFormat="true"/>
    <row r="7379" s="610" customFormat="true"/>
    <row r="7380" s="610" customFormat="true"/>
    <row r="7381" s="610" customFormat="true"/>
    <row r="7382" s="610" customFormat="true"/>
    <row r="7383" s="610" customFormat="true"/>
    <row r="7384" s="610" customFormat="true"/>
    <row r="7385" s="610" customFormat="true"/>
    <row r="7386" s="610" customFormat="true"/>
    <row r="7387" s="610" customFormat="true"/>
    <row r="7388" s="610" customFormat="true"/>
    <row r="7389" s="610" customFormat="true"/>
    <row r="7390" s="610" customFormat="true"/>
    <row r="7391" s="610" customFormat="true"/>
    <row r="7392" s="610" customFormat="true"/>
    <row r="7393" s="610" customFormat="true"/>
    <row r="7394" s="610" customFormat="true"/>
    <row r="7395" s="610" customFormat="true"/>
    <row r="7396" s="610" customFormat="true"/>
    <row r="7397" s="610" customFormat="true"/>
    <row r="7398" s="610" customFormat="true"/>
    <row r="7399" s="610" customFormat="true"/>
    <row r="7400" s="610" customFormat="true"/>
    <row r="7401" s="610" customFormat="true"/>
    <row r="7402" s="610" customFormat="true"/>
    <row r="7403" s="610" customFormat="true"/>
    <row r="7404" s="610" customFormat="true"/>
    <row r="7405" s="610" customFormat="true"/>
    <row r="7406" s="610" customFormat="true"/>
    <row r="7407" s="610" customFormat="true"/>
    <row r="7408" s="610" customFormat="true"/>
    <row r="7409" s="610" customFormat="true"/>
    <row r="7410" s="610" customFormat="true"/>
    <row r="7411" s="610" customFormat="true"/>
    <row r="7412" s="610" customFormat="true"/>
    <row r="7413" s="610" customFormat="true"/>
    <row r="7414" s="610" customFormat="true"/>
    <row r="7415" s="610" customFormat="true"/>
    <row r="7416" s="610" customFormat="true"/>
    <row r="7417" s="610" customFormat="true"/>
    <row r="7418" s="610" customFormat="true"/>
    <row r="7419" s="610" customFormat="true"/>
    <row r="7420" s="610" customFormat="true"/>
    <row r="7421" s="610" customFormat="true"/>
    <row r="7422" s="610" customFormat="true"/>
    <row r="7423" s="610" customFormat="true"/>
    <row r="7424" s="610" customFormat="true"/>
    <row r="7425" s="610" customFormat="true"/>
    <row r="7426" s="610" customFormat="true"/>
    <row r="7427" s="610" customFormat="true"/>
    <row r="7428" s="610" customFormat="true"/>
    <row r="7429" s="610" customFormat="true"/>
    <row r="7430" s="610" customFormat="true"/>
    <row r="7431" s="610" customFormat="true"/>
    <row r="7432" s="610" customFormat="true"/>
    <row r="7433" s="610" customFormat="true"/>
    <row r="7434" s="610" customFormat="true"/>
    <row r="7435" s="610" customFormat="true"/>
    <row r="7436" s="610" customFormat="true"/>
    <row r="7437" s="610" customFormat="true"/>
    <row r="7438" s="610" customFormat="true"/>
    <row r="7439" s="610" customFormat="true"/>
    <row r="7440" s="610" customFormat="true"/>
    <row r="7441" s="610" customFormat="true"/>
    <row r="7442" s="610" customFormat="true"/>
    <row r="7443" s="610" customFormat="true"/>
    <row r="7444" s="610" customFormat="true"/>
    <row r="7445" s="610" customFormat="true"/>
    <row r="7446" s="610" customFormat="true"/>
    <row r="7447" s="610" customFormat="true"/>
    <row r="7448" s="610" customFormat="true"/>
    <row r="7449" s="610" customFormat="true"/>
    <row r="7450" s="610" customFormat="true"/>
    <row r="7451" s="610" customFormat="true"/>
    <row r="7452" s="610" customFormat="true"/>
    <row r="7453" s="610" customFormat="true"/>
    <row r="7454" s="610" customFormat="true"/>
    <row r="7455" s="610" customFormat="true"/>
    <row r="7456" s="610" customFormat="true"/>
    <row r="7457" s="610" customFormat="true"/>
    <row r="7458" s="610" customFormat="true"/>
    <row r="7459" s="610" customFormat="true"/>
    <row r="7460" s="610" customFormat="true"/>
    <row r="7461" s="610" customFormat="true"/>
    <row r="7462" s="610" customFormat="true"/>
    <row r="7463" s="610" customFormat="true"/>
    <row r="7464" s="610" customFormat="true"/>
    <row r="7465" s="610" customFormat="true"/>
    <row r="7466" s="610" customFormat="true"/>
    <row r="7467" s="610" customFormat="true"/>
    <row r="7468" s="610" customFormat="true"/>
    <row r="7469" s="610" customFormat="true"/>
    <row r="7470" s="610" customFormat="true"/>
    <row r="7471" s="610" customFormat="true"/>
    <row r="7472" s="610" customFormat="true"/>
    <row r="7473" s="610" customFormat="true"/>
    <row r="7474" s="610" customFormat="true"/>
    <row r="7475" s="610" customFormat="true"/>
    <row r="7476" s="610" customFormat="true"/>
    <row r="7477" s="610" customFormat="true"/>
    <row r="7478" s="610" customFormat="true"/>
    <row r="7479" s="610" customFormat="true"/>
    <row r="7480" s="610" customFormat="true"/>
    <row r="7481" s="610" customFormat="true"/>
    <row r="7482" s="610" customFormat="true"/>
    <row r="7483" s="610" customFormat="true"/>
    <row r="7484" s="610" customFormat="true"/>
    <row r="7485" s="610" customFormat="true"/>
    <row r="7486" s="610" customFormat="true"/>
    <row r="7487" s="610" customFormat="true"/>
    <row r="7488" s="610" customFormat="true"/>
    <row r="7489" s="610" customFormat="true"/>
    <row r="7490" s="610" customFormat="true"/>
    <row r="7491" s="610" customFormat="true"/>
    <row r="7492" s="610" customFormat="true"/>
    <row r="7493" s="610" customFormat="true"/>
    <row r="7494" s="610" customFormat="true"/>
    <row r="7495" s="610" customFormat="true"/>
    <row r="7496" s="610" customFormat="true"/>
    <row r="7497" s="610" customFormat="true"/>
    <row r="7498" s="610" customFormat="true"/>
    <row r="7499" s="610" customFormat="true"/>
    <row r="7500" s="610" customFormat="true"/>
    <row r="7501" s="610" customFormat="true"/>
    <row r="7502" s="610" customFormat="true"/>
    <row r="7503" s="610" customFormat="true"/>
    <row r="7504" s="610" customFormat="true"/>
    <row r="7505" s="610" customFormat="true"/>
    <row r="7506" s="610" customFormat="true"/>
    <row r="7507" s="610" customFormat="true"/>
    <row r="7508" s="610" customFormat="true"/>
    <row r="7509" s="610" customFormat="true"/>
    <row r="7510" s="610" customFormat="true"/>
    <row r="7511" s="610" customFormat="true"/>
    <row r="7512" s="610" customFormat="true"/>
    <row r="7513" s="610" customFormat="true"/>
    <row r="7514" s="610" customFormat="true"/>
    <row r="7515" s="610" customFormat="true"/>
    <row r="7516" s="610" customFormat="true"/>
    <row r="7517" s="610" customFormat="true"/>
    <row r="7518" s="610" customFormat="true"/>
    <row r="7519" s="610" customFormat="true"/>
    <row r="7520" s="610" customFormat="true"/>
    <row r="7521" s="610" customFormat="true"/>
    <row r="7522" s="610" customFormat="true"/>
    <row r="7523" s="610" customFormat="true"/>
    <row r="7524" s="610" customFormat="true"/>
    <row r="7525" s="610" customFormat="true"/>
    <row r="7526" s="610" customFormat="true"/>
    <row r="7527" s="610" customFormat="true"/>
    <row r="7528" s="610" customFormat="true"/>
    <row r="7529" s="610" customFormat="true"/>
    <row r="7530" s="610" customFormat="true"/>
    <row r="7531" s="610" customFormat="true"/>
    <row r="7532" s="610" customFormat="true"/>
    <row r="7533" s="610" customFormat="true"/>
    <row r="7534" s="610" customFormat="true"/>
    <row r="7535" s="610" customFormat="true"/>
    <row r="7536" s="610" customFormat="true"/>
    <row r="7537" s="610" customFormat="true"/>
    <row r="7538" s="610" customFormat="true"/>
    <row r="7539" s="610" customFormat="true"/>
    <row r="7540" s="610" customFormat="true"/>
    <row r="7541" s="610" customFormat="true"/>
    <row r="7542" s="610" customFormat="true"/>
    <row r="7543" s="610" customFormat="true"/>
    <row r="7544" s="610" customFormat="true"/>
    <row r="7545" s="610" customFormat="true"/>
    <row r="7546" s="610" customFormat="true"/>
    <row r="7547" s="610" customFormat="true"/>
    <row r="7548" s="610" customFormat="true"/>
    <row r="7549" s="610" customFormat="true"/>
    <row r="7550" s="610" customFormat="true"/>
    <row r="7551" s="610" customFormat="true"/>
    <row r="7552" s="610" customFormat="true"/>
    <row r="7553" s="610" customFormat="true"/>
    <row r="7554" s="610" customFormat="true"/>
    <row r="7555" s="610" customFormat="true"/>
    <row r="7556" s="610" customFormat="true"/>
    <row r="7557" s="610" customFormat="true"/>
    <row r="7558" s="610" customFormat="true"/>
    <row r="7559" s="610" customFormat="true"/>
    <row r="7560" s="610" customFormat="true"/>
    <row r="7561" s="610" customFormat="true"/>
    <row r="7562" s="610" customFormat="true"/>
    <row r="7563" s="610" customFormat="true"/>
    <row r="7564" s="610" customFormat="true"/>
    <row r="7565" s="610" customFormat="true"/>
    <row r="7566" s="610" customFormat="true"/>
    <row r="7567" s="610" customFormat="true"/>
    <row r="7568" s="610" customFormat="true"/>
    <row r="7569" s="610" customFormat="true"/>
    <row r="7570" s="610" customFormat="true"/>
    <row r="7571" s="610" customFormat="true"/>
    <row r="7572" s="610" customFormat="true"/>
    <row r="7573" s="610" customFormat="true"/>
    <row r="7574" s="610" customFormat="true"/>
    <row r="7575" s="610" customFormat="true"/>
    <row r="7576" s="610" customFormat="true"/>
    <row r="7577" s="610" customFormat="true"/>
    <row r="7578" s="610" customFormat="true"/>
    <row r="7579" s="610" customFormat="true"/>
    <row r="7580" s="610" customFormat="true"/>
    <row r="7581" s="610" customFormat="true"/>
    <row r="7582" s="610" customFormat="true"/>
    <row r="7583" s="610" customFormat="true"/>
    <row r="7584" s="610" customFormat="true"/>
    <row r="7585" s="610" customFormat="true"/>
    <row r="7586" s="610" customFormat="true"/>
    <row r="7587" s="610" customFormat="true"/>
    <row r="7588" s="610" customFormat="true"/>
    <row r="7589" s="610" customFormat="true"/>
    <row r="7590" s="610" customFormat="true"/>
    <row r="7591" s="610" customFormat="true"/>
    <row r="7592" s="610" customFormat="true"/>
    <row r="7593" s="610" customFormat="true"/>
    <row r="7594" s="610" customFormat="true"/>
    <row r="7595" s="610" customFormat="true"/>
    <row r="7596" s="610" customFormat="true"/>
    <row r="7597" s="610" customFormat="true"/>
    <row r="7598" s="610" customFormat="true"/>
    <row r="7599" s="610" customFormat="true"/>
    <row r="7600" s="610" customFormat="true"/>
    <row r="7601" s="610" customFormat="true"/>
    <row r="7602" s="610" customFormat="true"/>
    <row r="7603" s="610" customFormat="true"/>
    <row r="7604" s="610" customFormat="true"/>
    <row r="7605" s="610" customFormat="true"/>
    <row r="7606" s="610" customFormat="true"/>
    <row r="7607" s="610" customFormat="true"/>
    <row r="7608" s="610" customFormat="true"/>
    <row r="7609" s="610" customFormat="true"/>
    <row r="7610" s="610" customFormat="true"/>
    <row r="7611" s="610" customFormat="true"/>
    <row r="7612" s="610" customFormat="true"/>
    <row r="7613" s="610" customFormat="true"/>
    <row r="7614" s="610" customFormat="true"/>
    <row r="7615" s="610" customFormat="true"/>
    <row r="7616" s="610" customFormat="true"/>
    <row r="7617" s="610" customFormat="true"/>
    <row r="7618" s="610" customFormat="true"/>
    <row r="7619" s="610" customFormat="true"/>
    <row r="7620" s="610" customFormat="true"/>
    <row r="7621" s="610" customFormat="true"/>
    <row r="7622" s="610" customFormat="true"/>
    <row r="7623" s="610" customFormat="true"/>
    <row r="7624" s="610" customFormat="true"/>
    <row r="7625" s="610" customFormat="true"/>
    <row r="7626" s="610" customFormat="true"/>
    <row r="7627" s="610" customFormat="true"/>
    <row r="7628" s="610" customFormat="true"/>
    <row r="7629" s="610" customFormat="true"/>
    <row r="7630" s="610" customFormat="true"/>
    <row r="7631" s="610" customFormat="true"/>
    <row r="7632" s="610" customFormat="true"/>
    <row r="7633" s="610" customFormat="true"/>
    <row r="7634" s="610" customFormat="true"/>
    <row r="7635" s="610" customFormat="true"/>
    <row r="7636" s="610" customFormat="true"/>
    <row r="7637" s="610" customFormat="true"/>
    <row r="7638" s="610" customFormat="true"/>
    <row r="7639" s="610" customFormat="true"/>
    <row r="7640" s="610" customFormat="true"/>
    <row r="7641" s="610" customFormat="true"/>
    <row r="7642" s="610" customFormat="true"/>
    <row r="7643" s="610" customFormat="true"/>
    <row r="7644" s="610" customFormat="true"/>
    <row r="7645" s="610" customFormat="true"/>
    <row r="7646" s="610" customFormat="true"/>
    <row r="7647" s="610" customFormat="true"/>
    <row r="7648" s="610" customFormat="true"/>
    <row r="7649" s="610" customFormat="true"/>
    <row r="7650" s="610" customFormat="true"/>
    <row r="7651" s="610" customFormat="true"/>
    <row r="7652" s="610" customFormat="true"/>
    <row r="7653" s="610" customFormat="true"/>
    <row r="7654" s="610" customFormat="true"/>
    <row r="7655" s="610" customFormat="true"/>
    <row r="7656" s="610" customFormat="true"/>
    <row r="7657" s="610" customFormat="true"/>
    <row r="7658" s="610" customFormat="true"/>
    <row r="7659" s="610" customFormat="true"/>
    <row r="7660" s="610" customFormat="true"/>
    <row r="7661" s="610" customFormat="true"/>
    <row r="7662" s="610" customFormat="true"/>
    <row r="7663" s="610" customFormat="true"/>
    <row r="7664" s="610" customFormat="true"/>
    <row r="7665" s="610" customFormat="true"/>
    <row r="7666" s="610" customFormat="true"/>
    <row r="7667" s="610" customFormat="true"/>
    <row r="7668" s="610" customFormat="true"/>
    <row r="7669" s="610" customFormat="true"/>
    <row r="7670" s="610" customFormat="true"/>
    <row r="7671" s="610" customFormat="true"/>
    <row r="7672" s="610" customFormat="true"/>
    <row r="7673" s="610" customFormat="true"/>
    <row r="7674" s="610" customFormat="true"/>
    <row r="7675" s="610" customFormat="true"/>
    <row r="7676" s="610" customFormat="true"/>
    <row r="7677" s="610" customFormat="true"/>
    <row r="7678" s="610" customFormat="true"/>
    <row r="7679" s="610" customFormat="true"/>
    <row r="7680" s="610" customFormat="true"/>
    <row r="7681" s="610" customFormat="true"/>
    <row r="7682" s="610" customFormat="true"/>
    <row r="7683" s="610" customFormat="true"/>
    <row r="7684" s="610" customFormat="true"/>
    <row r="7685" s="610" customFormat="true"/>
    <row r="7686" s="610" customFormat="true"/>
    <row r="7687" s="610" customFormat="true"/>
    <row r="7688" s="610" customFormat="true"/>
    <row r="7689" s="610" customFormat="true"/>
    <row r="7690" s="610" customFormat="true"/>
    <row r="7691" s="610" customFormat="true"/>
    <row r="7692" s="610" customFormat="true"/>
    <row r="7693" s="610" customFormat="true"/>
    <row r="7694" s="610" customFormat="true"/>
    <row r="7695" s="610" customFormat="true"/>
    <row r="7696" s="610" customFormat="true"/>
    <row r="7697" s="610" customFormat="true"/>
    <row r="7698" s="610" customFormat="true"/>
    <row r="7699" s="610" customFormat="true"/>
    <row r="7700" s="610" customFormat="true"/>
    <row r="7701" s="610" customFormat="true"/>
    <row r="7702" s="610" customFormat="true"/>
    <row r="7703" s="610" customFormat="true"/>
    <row r="7704" s="610" customFormat="true"/>
    <row r="7705" s="610" customFormat="true"/>
    <row r="7706" s="610" customFormat="true"/>
    <row r="7707" s="610" customFormat="true"/>
    <row r="7708" s="610" customFormat="true"/>
    <row r="7709" s="610" customFormat="true"/>
    <row r="7710" s="610" customFormat="true"/>
    <row r="7711" s="610" customFormat="true"/>
    <row r="7712" s="610" customFormat="true"/>
    <row r="7713" s="610" customFormat="true"/>
    <row r="7714" s="610" customFormat="true"/>
    <row r="7715" s="610" customFormat="true"/>
    <row r="7716" s="610" customFormat="true"/>
    <row r="7717" s="610" customFormat="true"/>
    <row r="7718" s="610" customFormat="true"/>
    <row r="7719" s="610" customFormat="true"/>
    <row r="7720" s="610" customFormat="true"/>
    <row r="7721" s="610" customFormat="true"/>
    <row r="7722" s="610" customFormat="true"/>
    <row r="7723" s="610" customFormat="true"/>
    <row r="7724" s="610" customFormat="true"/>
    <row r="7725" s="610" customFormat="true"/>
    <row r="7726" s="610" customFormat="true"/>
    <row r="7727" s="610" customFormat="true"/>
    <row r="7728" s="610" customFormat="true"/>
    <row r="7729" s="610" customFormat="true"/>
    <row r="7730" s="610" customFormat="true"/>
    <row r="7731" s="610" customFormat="true"/>
    <row r="7732" s="610" customFormat="true"/>
    <row r="7733" s="610" customFormat="true"/>
    <row r="7734" s="610" customFormat="true"/>
    <row r="7735" s="610" customFormat="true"/>
    <row r="7736" s="610" customFormat="true"/>
    <row r="7737" s="610" customFormat="true"/>
    <row r="7738" s="610" customFormat="true"/>
    <row r="7739" s="610" customFormat="true"/>
    <row r="7740" s="610" customFormat="true"/>
    <row r="7741" s="610" customFormat="true"/>
    <row r="7742" s="610" customFormat="true"/>
    <row r="7743" s="610" customFormat="true"/>
    <row r="7744" s="610" customFormat="true"/>
    <row r="7745" s="610" customFormat="true"/>
    <row r="7746" s="610" customFormat="true"/>
    <row r="7747" s="610" customFormat="true"/>
    <row r="7748" s="610" customFormat="true"/>
    <row r="7749" s="610" customFormat="true"/>
    <row r="7750" s="610" customFormat="true"/>
    <row r="7751" s="610" customFormat="true"/>
    <row r="7752" s="610" customFormat="true"/>
    <row r="7753" s="610" customFormat="true"/>
    <row r="7754" s="610" customFormat="true"/>
    <row r="7755" s="610" customFormat="true"/>
    <row r="7756" s="610" customFormat="true"/>
    <row r="7757" s="610" customFormat="true"/>
    <row r="7758" s="610" customFormat="true"/>
    <row r="7759" s="610" customFormat="true"/>
    <row r="7760" s="610" customFormat="true"/>
    <row r="7761" s="610" customFormat="true"/>
    <row r="7762" s="610" customFormat="true"/>
    <row r="7763" s="610" customFormat="true"/>
    <row r="7764" s="610" customFormat="true"/>
    <row r="7765" s="610" customFormat="true"/>
    <row r="7766" s="610" customFormat="true"/>
    <row r="7767" s="610" customFormat="true"/>
    <row r="7768" s="610" customFormat="true"/>
    <row r="7769" s="610" customFormat="true"/>
    <row r="7770" s="610" customFormat="true"/>
    <row r="7771" s="610" customFormat="true"/>
    <row r="7772" s="610" customFormat="true"/>
    <row r="7773" s="610" customFormat="true"/>
    <row r="7774" s="610" customFormat="true"/>
    <row r="7775" s="610" customFormat="true"/>
    <row r="7776" s="610" customFormat="true"/>
    <row r="7777" s="610" customFormat="true"/>
    <row r="7778" s="610" customFormat="true"/>
    <row r="7779" s="610" customFormat="true"/>
    <row r="7780" s="610" customFormat="true"/>
    <row r="7781" s="610" customFormat="true"/>
    <row r="7782" s="610" customFormat="true"/>
    <row r="7783" s="610" customFormat="true"/>
    <row r="7784" s="610" customFormat="true"/>
    <row r="7785" s="610" customFormat="true"/>
    <row r="7786" s="610" customFormat="true"/>
    <row r="7787" s="610" customFormat="true"/>
    <row r="7788" s="610" customFormat="true"/>
    <row r="7789" s="610" customFormat="true"/>
    <row r="7790" s="610" customFormat="true"/>
    <row r="7791" s="610" customFormat="true"/>
    <row r="7792" s="610" customFormat="true"/>
    <row r="7793" s="610" customFormat="true"/>
    <row r="7794" s="610" customFormat="true"/>
    <row r="7795" s="610" customFormat="true"/>
    <row r="7796" s="610" customFormat="true"/>
    <row r="7797" s="610" customFormat="true"/>
    <row r="7798" s="610" customFormat="true"/>
    <row r="7799" s="610" customFormat="true"/>
    <row r="7800" s="610" customFormat="true"/>
    <row r="7801" s="610" customFormat="true"/>
    <row r="7802" s="610" customFormat="true"/>
    <row r="7803" s="610" customFormat="true"/>
    <row r="7804" s="610" customFormat="true"/>
    <row r="7805" s="610" customFormat="true"/>
    <row r="7806" s="610" customFormat="true"/>
    <row r="7807" s="610" customFormat="true"/>
    <row r="7808" s="610" customFormat="true"/>
    <row r="7809" s="610" customFormat="true"/>
    <row r="7810" s="610" customFormat="true"/>
    <row r="7811" s="610" customFormat="true"/>
    <row r="7812" s="610" customFormat="true"/>
    <row r="7813" s="610" customFormat="true"/>
    <row r="7814" s="610" customFormat="true"/>
    <row r="7815" s="610" customFormat="true"/>
    <row r="7816" s="610" customFormat="true"/>
    <row r="7817" s="610" customFormat="true"/>
    <row r="7818" s="610" customFormat="true"/>
    <row r="7819" s="610" customFormat="true"/>
    <row r="7820" s="610" customFormat="true"/>
    <row r="7821" s="610" customFormat="true"/>
    <row r="7822" s="610" customFormat="true"/>
    <row r="7823" s="610" customFormat="true"/>
    <row r="7824" s="610" customFormat="true"/>
    <row r="7825" s="610" customFormat="true"/>
    <row r="7826" s="610" customFormat="true"/>
    <row r="7827" s="610" customFormat="true"/>
    <row r="7828" s="610" customFormat="true"/>
    <row r="7829" s="610" customFormat="true"/>
    <row r="7830" s="610" customFormat="true"/>
    <row r="7831" s="610" customFormat="true"/>
    <row r="7832" s="610" customFormat="true"/>
    <row r="7833" s="610" customFormat="true"/>
    <row r="7834" s="610" customFormat="true"/>
    <row r="7835" s="610" customFormat="true"/>
    <row r="7836" s="610" customFormat="true"/>
    <row r="7837" s="610" customFormat="true"/>
    <row r="7838" s="610" customFormat="true"/>
    <row r="7839" s="610" customFormat="true"/>
    <row r="7840" s="610" customFormat="true"/>
    <row r="7841" s="610" customFormat="true"/>
    <row r="7842" s="610" customFormat="true"/>
    <row r="7843" s="610" customFormat="true"/>
    <row r="7844" s="610" customFormat="true"/>
    <row r="7845" s="610" customFormat="true"/>
    <row r="7846" s="610" customFormat="true"/>
    <row r="7847" s="610" customFormat="true"/>
    <row r="7848" s="610" customFormat="true"/>
    <row r="7849" s="610" customFormat="true"/>
    <row r="7850" s="610" customFormat="true"/>
    <row r="7851" s="610" customFormat="true"/>
    <row r="7852" s="610" customFormat="true"/>
    <row r="7853" s="610" customFormat="true"/>
    <row r="7854" s="610" customFormat="true"/>
    <row r="7855" s="610" customFormat="true"/>
    <row r="7856" s="610" customFormat="true"/>
    <row r="7857" s="610" customFormat="true"/>
    <row r="7858" s="610" customFormat="true"/>
    <row r="7859" s="610" customFormat="true"/>
    <row r="7860" s="610" customFormat="true"/>
    <row r="7861" s="610" customFormat="true"/>
    <row r="7862" s="610" customFormat="true"/>
    <row r="7863" s="610" customFormat="true"/>
    <row r="7864" s="610" customFormat="true"/>
    <row r="7865" s="610" customFormat="true"/>
    <row r="7866" s="610" customFormat="true"/>
    <row r="7867" s="610" customFormat="true"/>
    <row r="7868" s="610" customFormat="true"/>
    <row r="7869" s="610" customFormat="true"/>
    <row r="7870" s="610" customFormat="true"/>
    <row r="7871" s="610" customFormat="true"/>
    <row r="7872" s="610" customFormat="true"/>
    <row r="7873" s="610" customFormat="true"/>
    <row r="7874" s="610" customFormat="true"/>
    <row r="7875" s="610" customFormat="true"/>
    <row r="7876" s="610" customFormat="true"/>
    <row r="7877" s="610" customFormat="true"/>
    <row r="7878" s="610" customFormat="true"/>
    <row r="7879" s="610" customFormat="true"/>
    <row r="7880" s="610" customFormat="true"/>
    <row r="7881" s="610" customFormat="true"/>
    <row r="7882" s="610" customFormat="true"/>
    <row r="7883" s="610" customFormat="true"/>
    <row r="7884" s="610" customFormat="true"/>
    <row r="7885" s="610" customFormat="true"/>
    <row r="7886" s="610" customFormat="true"/>
    <row r="7887" s="610" customFormat="true"/>
    <row r="7888" s="610" customFormat="true"/>
    <row r="7889" s="610" customFormat="true"/>
    <row r="7890" s="610" customFormat="true"/>
    <row r="7891" s="610" customFormat="true"/>
    <row r="7892" s="610" customFormat="true"/>
    <row r="7893" s="610" customFormat="true"/>
    <row r="7894" s="610" customFormat="true"/>
    <row r="7895" s="610" customFormat="true"/>
    <row r="7896" s="610" customFormat="true"/>
    <row r="7897" s="610" customFormat="true"/>
    <row r="7898" s="610" customFormat="true"/>
    <row r="7899" s="610" customFormat="true"/>
    <row r="7900" s="610" customFormat="true"/>
    <row r="7901" s="610" customFormat="true"/>
    <row r="7902" s="610" customFormat="true"/>
    <row r="7903" s="610" customFormat="true"/>
    <row r="7904" s="610" customFormat="true"/>
    <row r="7905" s="610" customFormat="true"/>
    <row r="7906" s="610" customFormat="true"/>
    <row r="7907" s="610" customFormat="true"/>
    <row r="7908" s="610" customFormat="true"/>
    <row r="7909" s="610" customFormat="true"/>
    <row r="7910" s="610" customFormat="true"/>
    <row r="7911" s="610" customFormat="true"/>
    <row r="7912" s="610" customFormat="true"/>
    <row r="7913" s="610" customFormat="true"/>
    <row r="7914" s="610" customFormat="true"/>
    <row r="7915" s="610" customFormat="true"/>
    <row r="7916" s="610" customFormat="true"/>
    <row r="7917" s="610" customFormat="true"/>
    <row r="7918" s="610" customFormat="true"/>
    <row r="7919" s="610" customFormat="true"/>
    <row r="7920" s="610" customFormat="true"/>
    <row r="7921" s="610" customFormat="true"/>
    <row r="7922" s="610" customFormat="true"/>
    <row r="7923" s="610" customFormat="true"/>
    <row r="7924" s="610" customFormat="true"/>
    <row r="7925" s="610" customFormat="true"/>
    <row r="7926" s="610" customFormat="true"/>
    <row r="7927" s="610" customFormat="true"/>
    <row r="7928" s="610" customFormat="true"/>
    <row r="7929" s="610" customFormat="true"/>
    <row r="7930" s="610" customFormat="true"/>
    <row r="7931" s="610" customFormat="true"/>
    <row r="7932" s="610" customFormat="true"/>
    <row r="7933" s="610" customFormat="true"/>
    <row r="7934" s="610" customFormat="true"/>
    <row r="7935" s="610" customFormat="true"/>
    <row r="7936" s="610" customFormat="true"/>
    <row r="7937" s="610" customFormat="true"/>
    <row r="7938" s="610" customFormat="true"/>
    <row r="7939" s="610" customFormat="true"/>
    <row r="7940" s="610" customFormat="true"/>
    <row r="7941" s="610" customFormat="true"/>
    <row r="7942" s="610" customFormat="true"/>
    <row r="7943" s="610" customFormat="true"/>
    <row r="7944" s="610" customFormat="true"/>
    <row r="7945" s="610" customFormat="true"/>
    <row r="7946" s="610" customFormat="true"/>
    <row r="7947" s="610" customFormat="true"/>
    <row r="7948" s="610" customFormat="true"/>
    <row r="7949" s="610" customFormat="true"/>
    <row r="7950" s="610" customFormat="true"/>
    <row r="7951" s="610" customFormat="true"/>
    <row r="7952" s="610" customFormat="true"/>
    <row r="7953" s="610" customFormat="true"/>
    <row r="7954" s="610" customFormat="true"/>
    <row r="7955" s="610" customFormat="true"/>
    <row r="7956" s="610" customFormat="true"/>
    <row r="7957" s="610" customFormat="true"/>
    <row r="7958" s="610" customFormat="true"/>
    <row r="7959" s="610" customFormat="true"/>
    <row r="7960" s="610" customFormat="true"/>
    <row r="7961" s="610" customFormat="true"/>
    <row r="7962" s="610" customFormat="true"/>
    <row r="7963" s="610" customFormat="true"/>
    <row r="7964" s="610" customFormat="true"/>
    <row r="7965" s="610" customFormat="true"/>
    <row r="7966" s="610" customFormat="true"/>
    <row r="7967" s="610" customFormat="true"/>
    <row r="7968" s="610" customFormat="true"/>
    <row r="7969" s="610" customFormat="true"/>
    <row r="7970" s="610" customFormat="true"/>
    <row r="7971" s="610" customFormat="true"/>
    <row r="7972" s="610" customFormat="true"/>
    <row r="7973" s="610" customFormat="true"/>
    <row r="7974" s="610" customFormat="true"/>
    <row r="7975" s="610" customFormat="true"/>
    <row r="7976" s="610" customFormat="true"/>
    <row r="7977" s="610" customFormat="true"/>
    <row r="7978" s="610" customFormat="true"/>
    <row r="7979" s="610" customFormat="true"/>
    <row r="7980" s="610" customFormat="true"/>
    <row r="7981" s="610" customFormat="true"/>
    <row r="7982" s="610" customFormat="true"/>
    <row r="7983" s="610" customFormat="true"/>
    <row r="7984" s="610" customFormat="true"/>
    <row r="7985" s="610" customFormat="true"/>
    <row r="7986" s="610" customFormat="true"/>
    <row r="7987" s="610" customFormat="true"/>
    <row r="7988" s="610" customFormat="true"/>
    <row r="7989" s="610" customFormat="true"/>
    <row r="7990" s="610" customFormat="true"/>
    <row r="7991" s="610" customFormat="true"/>
    <row r="7992" s="610" customFormat="true"/>
    <row r="7993" s="610" customFormat="true"/>
    <row r="7994" s="610" customFormat="true"/>
    <row r="7995" s="610" customFormat="true"/>
    <row r="7996" s="610" customFormat="true"/>
    <row r="7997" s="610" customFormat="true"/>
    <row r="7998" s="610" customFormat="true"/>
    <row r="7999" s="610" customFormat="true"/>
    <row r="8000" s="610" customFormat="true"/>
    <row r="8001" s="610" customFormat="true"/>
    <row r="8002" s="610" customFormat="true"/>
    <row r="8003" s="610" customFormat="true"/>
    <row r="8004" s="610" customFormat="true"/>
    <row r="8005" s="610" customFormat="true"/>
    <row r="8006" s="610" customFormat="true"/>
    <row r="8007" s="610" customFormat="true"/>
    <row r="8008" s="610" customFormat="true"/>
    <row r="8009" s="610" customFormat="true"/>
    <row r="8010" s="610" customFormat="true"/>
    <row r="8011" s="610" customFormat="true"/>
    <row r="8012" s="610" customFormat="true"/>
    <row r="8013" s="610" customFormat="true"/>
    <row r="8014" s="610" customFormat="true"/>
    <row r="8015" s="610" customFormat="true"/>
    <row r="8016" s="610" customFormat="true"/>
    <row r="8017" s="610" customFormat="true"/>
    <row r="8018" s="610" customFormat="true"/>
    <row r="8019" s="610" customFormat="true"/>
    <row r="8020" s="610" customFormat="true"/>
    <row r="8021" s="610" customFormat="true"/>
    <row r="8022" s="610" customFormat="true"/>
    <row r="8023" s="610" customFormat="true"/>
    <row r="8024" s="610" customFormat="true"/>
    <row r="8025" s="610" customFormat="true"/>
    <row r="8026" s="610" customFormat="true"/>
    <row r="8027" s="610" customFormat="true"/>
    <row r="8028" s="610" customFormat="true"/>
    <row r="8029" s="610" customFormat="true"/>
    <row r="8030" s="610" customFormat="true"/>
    <row r="8031" s="610" customFormat="true"/>
    <row r="8032" s="610" customFormat="true"/>
    <row r="8033" s="610" customFormat="true"/>
    <row r="8034" s="610" customFormat="true"/>
    <row r="8035" s="610" customFormat="true"/>
    <row r="8036" s="610" customFormat="true"/>
    <row r="8037" s="610" customFormat="true"/>
    <row r="8038" s="610" customFormat="true"/>
    <row r="8039" s="610" customFormat="true"/>
    <row r="8040" s="610" customFormat="true"/>
    <row r="8041" s="610" customFormat="true"/>
    <row r="8042" s="610" customFormat="true"/>
    <row r="8043" s="610" customFormat="true"/>
    <row r="8044" s="610" customFormat="true"/>
    <row r="8045" s="610" customFormat="true"/>
    <row r="8046" s="610" customFormat="true"/>
    <row r="8047" s="610" customFormat="true"/>
    <row r="8048" s="610" customFormat="true"/>
    <row r="8049" s="610" customFormat="true"/>
    <row r="8050" s="610" customFormat="true"/>
    <row r="8051" s="610" customFormat="true"/>
    <row r="8052" s="610" customFormat="true"/>
    <row r="8053" s="610" customFormat="true"/>
    <row r="8054" s="610" customFormat="true"/>
    <row r="8055" s="610" customFormat="true"/>
    <row r="8056" s="610" customFormat="true"/>
    <row r="8057" s="610" customFormat="true"/>
    <row r="8058" s="610" customFormat="true"/>
    <row r="8059" s="610" customFormat="true"/>
    <row r="8060" s="610" customFormat="true"/>
    <row r="8061" s="610" customFormat="true"/>
    <row r="8062" s="610" customFormat="true"/>
    <row r="8063" s="610" customFormat="true"/>
    <row r="8064" s="610" customFormat="true"/>
    <row r="8065" s="610" customFormat="true"/>
    <row r="8066" s="610" customFormat="true"/>
    <row r="8067" s="610" customFormat="true"/>
    <row r="8068" s="610" customFormat="true"/>
    <row r="8069" s="610" customFormat="true"/>
    <row r="8070" s="610" customFormat="true"/>
    <row r="8071" s="610" customFormat="true"/>
    <row r="8072" s="610" customFormat="true"/>
    <row r="8073" s="610" customFormat="true"/>
    <row r="8074" s="610" customFormat="true"/>
    <row r="8075" s="610" customFormat="true"/>
    <row r="8076" s="610" customFormat="true"/>
    <row r="8077" s="610" customFormat="true"/>
    <row r="8078" s="610" customFormat="true"/>
    <row r="8079" s="610" customFormat="true"/>
    <row r="8080" s="610" customFormat="true"/>
    <row r="8081" s="610" customFormat="true"/>
    <row r="8082" s="610" customFormat="true"/>
    <row r="8083" s="610" customFormat="true"/>
    <row r="8084" s="610" customFormat="true"/>
    <row r="8085" s="610" customFormat="true"/>
    <row r="8086" s="610" customFormat="true"/>
    <row r="8087" s="610" customFormat="true"/>
    <row r="8088" s="610" customFormat="true"/>
    <row r="8089" s="610" customFormat="true"/>
    <row r="8090" s="610" customFormat="true"/>
    <row r="8091" s="610" customFormat="true"/>
    <row r="8092" s="610" customFormat="true"/>
    <row r="8093" s="610" customFormat="true"/>
    <row r="8094" s="610" customFormat="true"/>
    <row r="8095" s="610" customFormat="true"/>
    <row r="8096" s="610" customFormat="true"/>
    <row r="8097" s="610" customFormat="true"/>
    <row r="8098" s="610" customFormat="true"/>
    <row r="8099" s="610" customFormat="true"/>
    <row r="8100" s="610" customFormat="true"/>
    <row r="8101" s="610" customFormat="true"/>
    <row r="8102" s="610" customFormat="true"/>
    <row r="8103" s="610" customFormat="true"/>
    <row r="8104" s="610" customFormat="true"/>
    <row r="8105" s="610" customFormat="true"/>
    <row r="8106" s="610" customFormat="true"/>
    <row r="8107" s="610" customFormat="true"/>
    <row r="8108" s="610" customFormat="true"/>
    <row r="8109" s="610" customFormat="true"/>
    <row r="8110" s="610" customFormat="true"/>
    <row r="8111" s="610" customFormat="true"/>
    <row r="8112" s="610" customFormat="true"/>
    <row r="8113" s="610" customFormat="true"/>
    <row r="8114" s="610" customFormat="true"/>
    <row r="8115" s="610" customFormat="true"/>
    <row r="8116" s="610" customFormat="true"/>
    <row r="8117" s="610" customFormat="true"/>
    <row r="8118" s="610" customFormat="true"/>
    <row r="8119" s="610" customFormat="true"/>
    <row r="8120" s="610" customFormat="true"/>
    <row r="8121" s="610" customFormat="true"/>
    <row r="8122" s="610" customFormat="true"/>
    <row r="8123" s="610" customFormat="true"/>
    <row r="8124" s="610" customFormat="true"/>
    <row r="8125" s="610" customFormat="true"/>
    <row r="8126" s="610" customFormat="true"/>
    <row r="8127" s="610" customFormat="true"/>
    <row r="8128" s="610" customFormat="true"/>
    <row r="8129" s="610" customFormat="true"/>
    <row r="8130" s="610" customFormat="true"/>
    <row r="8131" s="610" customFormat="true"/>
    <row r="8132" s="610" customFormat="true"/>
    <row r="8133" s="610" customFormat="true"/>
    <row r="8134" s="610" customFormat="true"/>
    <row r="8135" s="610" customFormat="true"/>
    <row r="8136" s="610" customFormat="true"/>
    <row r="8137" s="610" customFormat="true"/>
    <row r="8138" s="610" customFormat="true"/>
    <row r="8139" s="610" customFormat="true"/>
    <row r="8140" s="610" customFormat="true"/>
    <row r="8141" s="610" customFormat="true"/>
    <row r="8142" s="610" customFormat="true"/>
    <row r="8143" s="610" customFormat="true"/>
    <row r="8144" s="610" customFormat="true"/>
    <row r="8145" s="610" customFormat="true"/>
    <row r="8146" s="610" customFormat="true"/>
    <row r="8147" s="610" customFormat="true"/>
    <row r="8148" s="610" customFormat="true"/>
    <row r="8149" s="610" customFormat="true"/>
    <row r="8150" s="610" customFormat="true"/>
    <row r="8151" s="610" customFormat="true"/>
    <row r="8152" s="610" customFormat="true"/>
    <row r="8153" s="610" customFormat="true"/>
    <row r="8154" s="610" customFormat="true"/>
    <row r="8155" s="610" customFormat="true"/>
    <row r="8156" s="610" customFormat="true"/>
    <row r="8157" s="610" customFormat="true"/>
    <row r="8158" s="610" customFormat="true"/>
    <row r="8159" s="610" customFormat="true"/>
    <row r="8160" s="610" customFormat="true"/>
    <row r="8161" s="610" customFormat="true"/>
    <row r="8162" s="610" customFormat="true"/>
    <row r="8163" s="610" customFormat="true"/>
    <row r="8164" s="610" customFormat="true"/>
    <row r="8165" s="610" customFormat="true"/>
    <row r="8166" s="610" customFormat="true"/>
    <row r="8167" s="610" customFormat="true"/>
    <row r="8168" s="610" customFormat="true"/>
    <row r="8169" s="610" customFormat="true"/>
    <row r="8170" s="610" customFormat="true"/>
    <row r="8171" s="610" customFormat="true"/>
    <row r="8172" s="610" customFormat="true"/>
    <row r="8173" s="610" customFormat="true"/>
    <row r="8174" s="610" customFormat="true"/>
    <row r="8175" s="610" customFormat="true"/>
    <row r="8176" s="610" customFormat="true"/>
    <row r="8177" s="610" customFormat="true"/>
    <row r="8178" s="610" customFormat="true"/>
    <row r="8179" s="610" customFormat="true"/>
    <row r="8180" s="610" customFormat="true"/>
    <row r="8181" s="610" customFormat="true"/>
    <row r="8182" s="610" customFormat="true"/>
    <row r="8183" s="610" customFormat="true"/>
    <row r="8184" s="610" customFormat="true"/>
    <row r="8185" s="610" customFormat="true"/>
    <row r="8186" s="610" customFormat="true"/>
    <row r="8187" s="610" customFormat="true"/>
    <row r="8188" s="610" customFormat="true"/>
    <row r="8189" s="610" customFormat="true"/>
    <row r="8190" s="610" customFormat="true"/>
    <row r="8191" s="610" customFormat="true"/>
    <row r="8192" s="610" customFormat="true"/>
    <row r="8193" s="610" customFormat="true"/>
    <row r="8194" s="610" customFormat="true"/>
    <row r="8195" s="610" customFormat="true"/>
    <row r="8196" s="610" customFormat="true"/>
    <row r="8197" s="610" customFormat="true"/>
    <row r="8198" s="610" customFormat="true"/>
    <row r="8199" s="610" customFormat="true"/>
    <row r="8200" s="610" customFormat="true"/>
    <row r="8201" s="610" customFormat="true"/>
    <row r="8202" s="610" customFormat="true"/>
    <row r="8203" s="610" customFormat="true"/>
    <row r="8204" s="610" customFormat="true"/>
    <row r="8205" s="610" customFormat="true"/>
    <row r="8206" s="610" customFormat="true"/>
    <row r="8207" s="610" customFormat="true"/>
    <row r="8208" s="610" customFormat="true"/>
    <row r="8209" s="610" customFormat="true"/>
    <row r="8210" s="610" customFormat="true"/>
    <row r="8211" s="610" customFormat="true"/>
    <row r="8212" s="610" customFormat="true"/>
    <row r="8213" s="610" customFormat="true"/>
    <row r="8214" s="610" customFormat="true"/>
    <row r="8215" s="610" customFormat="true"/>
    <row r="8216" s="610" customFormat="true"/>
    <row r="8217" s="610" customFormat="true"/>
    <row r="8218" s="610" customFormat="true"/>
    <row r="8219" s="610" customFormat="true"/>
    <row r="8220" s="610" customFormat="true"/>
    <row r="8221" s="610" customFormat="true"/>
    <row r="8222" s="610" customFormat="true"/>
    <row r="8223" s="610" customFormat="true"/>
    <row r="8224" s="610" customFormat="true"/>
    <row r="8225" s="610" customFormat="true"/>
    <row r="8226" s="610" customFormat="true"/>
    <row r="8227" s="610" customFormat="true"/>
    <row r="8228" s="610" customFormat="true"/>
    <row r="8229" s="610" customFormat="true"/>
    <row r="8230" s="610" customFormat="true"/>
    <row r="8231" s="610" customFormat="true"/>
    <row r="8232" s="610" customFormat="true"/>
    <row r="8233" s="610" customFormat="true"/>
    <row r="8234" s="610" customFormat="true"/>
    <row r="8235" s="610" customFormat="true"/>
    <row r="8236" s="610" customFormat="true"/>
    <row r="8237" s="610" customFormat="true"/>
    <row r="8238" s="610" customFormat="true"/>
    <row r="8239" s="610" customFormat="true"/>
    <row r="8240" s="610" customFormat="true"/>
    <row r="8241" s="610" customFormat="true"/>
    <row r="8242" s="610" customFormat="true"/>
    <row r="8243" s="610" customFormat="true"/>
    <row r="8244" s="610" customFormat="true"/>
    <row r="8245" s="610" customFormat="true"/>
    <row r="8246" s="610" customFormat="true"/>
    <row r="8247" s="610" customFormat="true"/>
    <row r="8248" s="610" customFormat="true"/>
    <row r="8249" s="610" customFormat="true"/>
    <row r="8250" s="610" customFormat="true"/>
    <row r="8251" s="610" customFormat="true"/>
    <row r="8252" s="610" customFormat="true"/>
    <row r="8253" s="610" customFormat="true"/>
    <row r="8254" s="610" customFormat="true"/>
    <row r="8255" s="610" customFormat="true"/>
    <row r="8256" s="610" customFormat="true"/>
    <row r="8257" s="610" customFormat="true"/>
    <row r="8258" s="610" customFormat="true"/>
    <row r="8259" s="610" customFormat="true"/>
    <row r="8260" s="610" customFormat="true"/>
    <row r="8261" s="610" customFormat="true"/>
    <row r="8262" s="610" customFormat="true"/>
    <row r="8263" s="610" customFormat="true"/>
    <row r="8264" s="610" customFormat="true"/>
    <row r="8265" s="610" customFormat="true"/>
    <row r="8266" s="610" customFormat="true"/>
    <row r="8267" s="610" customFormat="true"/>
    <row r="8268" s="610" customFormat="true"/>
    <row r="8269" s="610" customFormat="true"/>
    <row r="8270" s="610" customFormat="true"/>
    <row r="8271" s="610" customFormat="true"/>
    <row r="8272" s="610" customFormat="true"/>
    <row r="8273" s="610" customFormat="true"/>
    <row r="8274" s="610" customFormat="true"/>
    <row r="8275" s="610" customFormat="true"/>
    <row r="8276" s="610" customFormat="true"/>
    <row r="8277" s="610" customFormat="true"/>
    <row r="8278" s="610" customFormat="true"/>
    <row r="8279" s="610" customFormat="true"/>
    <row r="8280" s="610" customFormat="true"/>
    <row r="8281" s="610" customFormat="true"/>
    <row r="8282" s="610" customFormat="true"/>
    <row r="8283" s="610" customFormat="true"/>
    <row r="8284" s="610" customFormat="true"/>
    <row r="8285" s="610" customFormat="true"/>
    <row r="8286" s="610" customFormat="true"/>
    <row r="8287" s="610" customFormat="true"/>
    <row r="8288" s="610" customFormat="true"/>
    <row r="8289" s="610" customFormat="true"/>
    <row r="8290" s="610" customFormat="true"/>
    <row r="8291" s="610" customFormat="true"/>
    <row r="8292" s="610" customFormat="true"/>
    <row r="8293" s="610" customFormat="true"/>
    <row r="8294" s="610" customFormat="true"/>
    <row r="8295" s="610" customFormat="true"/>
    <row r="8296" s="610" customFormat="true"/>
    <row r="8297" s="610" customFormat="true"/>
    <row r="8298" s="610" customFormat="true"/>
    <row r="8299" s="610" customFormat="true"/>
    <row r="8300" s="610" customFormat="true"/>
    <row r="8301" s="610" customFormat="true"/>
    <row r="8302" s="610" customFormat="true"/>
    <row r="8303" s="610" customFormat="true"/>
    <row r="8304" s="610" customFormat="true"/>
    <row r="8305" s="610" customFormat="true"/>
    <row r="8306" s="610" customFormat="true"/>
    <row r="8307" s="610" customFormat="true"/>
    <row r="8308" s="610" customFormat="true"/>
    <row r="8309" s="610" customFormat="true"/>
    <row r="8310" s="610" customFormat="true"/>
    <row r="8311" s="610" customFormat="true"/>
    <row r="8312" s="610" customFormat="true"/>
    <row r="8313" s="610" customFormat="true"/>
    <row r="8314" s="610" customFormat="true"/>
    <row r="8315" s="610" customFormat="true"/>
    <row r="8316" s="610" customFormat="true"/>
    <row r="8317" s="610" customFormat="true"/>
    <row r="8318" s="610" customFormat="true"/>
    <row r="8319" s="610" customFormat="true"/>
    <row r="8320" s="610" customFormat="true"/>
    <row r="8321" s="610" customFormat="true"/>
    <row r="8322" s="610" customFormat="true"/>
    <row r="8323" s="610" customFormat="true"/>
    <row r="8324" s="610" customFormat="true"/>
    <row r="8325" s="610" customFormat="true"/>
    <row r="8326" s="610" customFormat="true"/>
    <row r="8327" s="610" customFormat="true"/>
    <row r="8328" s="610" customFormat="true"/>
    <row r="8329" s="610" customFormat="true"/>
    <row r="8330" s="610" customFormat="true"/>
    <row r="8331" s="610" customFormat="true"/>
    <row r="8332" s="610" customFormat="true"/>
    <row r="8333" s="610" customFormat="true"/>
    <row r="8334" s="610" customFormat="true"/>
    <row r="8335" s="610" customFormat="true"/>
    <row r="8336" s="610" customFormat="true"/>
    <row r="8337" s="610" customFormat="true"/>
    <row r="8338" s="610" customFormat="true"/>
    <row r="8339" s="610" customFormat="true"/>
    <row r="8340" s="610" customFormat="true"/>
    <row r="8341" s="610" customFormat="true"/>
    <row r="8342" s="610" customFormat="true"/>
    <row r="8343" s="610" customFormat="true"/>
    <row r="8344" s="610" customFormat="true"/>
    <row r="8345" s="610" customFormat="true"/>
    <row r="8346" s="610" customFormat="true"/>
    <row r="8347" s="610" customFormat="true"/>
    <row r="8348" s="610" customFormat="true"/>
    <row r="8349" s="610" customFormat="true"/>
    <row r="8350" s="610" customFormat="true"/>
    <row r="8351" s="610" customFormat="true"/>
    <row r="8352" s="610" customFormat="true"/>
    <row r="8353" s="610" customFormat="true"/>
    <row r="8354" s="610" customFormat="true"/>
    <row r="8355" s="610" customFormat="true"/>
    <row r="8356" s="610" customFormat="true"/>
    <row r="8357" s="610" customFormat="true"/>
    <row r="8358" s="610" customFormat="true"/>
    <row r="8359" s="610" customFormat="true"/>
    <row r="8360" s="610" customFormat="true"/>
    <row r="8361" s="610" customFormat="true"/>
    <row r="8362" s="610" customFormat="true"/>
    <row r="8363" s="610" customFormat="true"/>
    <row r="8364" s="610" customFormat="true"/>
    <row r="8365" s="610" customFormat="true"/>
    <row r="8366" s="610" customFormat="true"/>
    <row r="8367" s="610" customFormat="true"/>
    <row r="8368" s="610" customFormat="true"/>
    <row r="8369" s="610" customFormat="true"/>
    <row r="8370" s="610" customFormat="true"/>
    <row r="8371" s="610" customFormat="true"/>
    <row r="8372" s="610" customFormat="true"/>
    <row r="8373" s="610" customFormat="true"/>
    <row r="8374" s="610" customFormat="true"/>
    <row r="8375" s="610" customFormat="true"/>
    <row r="8376" s="610" customFormat="true"/>
    <row r="8377" s="610" customFormat="true"/>
    <row r="8378" s="610" customFormat="true"/>
    <row r="8379" s="610" customFormat="true"/>
    <row r="8380" s="610" customFormat="true"/>
    <row r="8381" s="610" customFormat="true"/>
    <row r="8382" s="610" customFormat="true"/>
    <row r="8383" s="610" customFormat="true"/>
    <row r="8384" s="610" customFormat="true"/>
    <row r="8385" s="610" customFormat="true"/>
    <row r="8386" s="610" customFormat="true"/>
    <row r="8387" s="610" customFormat="true"/>
    <row r="8388" s="610" customFormat="true"/>
    <row r="8389" s="610" customFormat="true"/>
    <row r="8390" s="610" customFormat="true"/>
    <row r="8391" s="610" customFormat="true"/>
    <row r="8392" s="610" customFormat="true"/>
    <row r="8393" s="610" customFormat="true"/>
    <row r="8394" s="610" customFormat="true"/>
    <row r="8395" s="610" customFormat="true"/>
    <row r="8396" s="610" customFormat="true"/>
    <row r="8397" s="610" customFormat="true"/>
    <row r="8398" s="610" customFormat="true"/>
    <row r="8399" s="610" customFormat="true"/>
    <row r="8400" s="610" customFormat="true"/>
    <row r="8401" s="610" customFormat="true"/>
    <row r="8402" s="610" customFormat="true"/>
    <row r="8403" s="610" customFormat="true"/>
    <row r="8404" s="610" customFormat="true"/>
    <row r="8405" s="610" customFormat="true"/>
    <row r="8406" s="610" customFormat="true"/>
    <row r="8407" s="610" customFormat="true"/>
    <row r="8408" s="610" customFormat="true"/>
    <row r="8409" s="610" customFormat="true"/>
    <row r="8410" s="610" customFormat="true"/>
    <row r="8411" s="610" customFormat="true"/>
    <row r="8412" s="610" customFormat="true"/>
    <row r="8413" s="610" customFormat="true"/>
    <row r="8414" s="610" customFormat="true"/>
    <row r="8415" s="610" customFormat="true"/>
    <row r="8416" s="610" customFormat="true"/>
    <row r="8417" s="610" customFormat="true"/>
    <row r="8418" s="610" customFormat="true"/>
    <row r="8419" s="610" customFormat="true"/>
    <row r="8420" s="610" customFormat="true"/>
    <row r="8421" s="610" customFormat="true"/>
    <row r="8422" s="610" customFormat="true"/>
    <row r="8423" s="610" customFormat="true"/>
    <row r="8424" s="610" customFormat="true"/>
    <row r="8425" s="610" customFormat="true"/>
    <row r="8426" s="610" customFormat="true"/>
    <row r="8427" s="610" customFormat="true"/>
    <row r="8428" s="610" customFormat="true"/>
    <row r="8429" s="610" customFormat="true"/>
    <row r="8430" s="610" customFormat="true"/>
    <row r="8431" s="610" customFormat="true"/>
    <row r="8432" s="610" customFormat="true"/>
    <row r="8433" s="610" customFormat="true"/>
    <row r="8434" s="610" customFormat="true"/>
    <row r="8435" s="610" customFormat="true"/>
    <row r="8436" s="610" customFormat="true"/>
    <row r="8437" s="610" customFormat="true"/>
    <row r="8438" s="610" customFormat="true"/>
    <row r="8439" s="610" customFormat="true"/>
    <row r="8440" s="610" customFormat="true"/>
    <row r="8441" s="610" customFormat="true"/>
    <row r="8442" s="610" customFormat="true"/>
    <row r="8443" s="610" customFormat="true"/>
    <row r="8444" s="610" customFormat="true"/>
    <row r="8445" s="610" customFormat="true"/>
    <row r="8446" s="610" customFormat="true"/>
    <row r="8447" s="610" customFormat="true"/>
    <row r="8448" s="610" customFormat="true"/>
    <row r="8449" s="610" customFormat="true"/>
    <row r="8450" s="610" customFormat="true"/>
    <row r="8451" s="610" customFormat="true"/>
    <row r="8452" s="610" customFormat="true"/>
    <row r="8453" s="610" customFormat="true"/>
    <row r="8454" s="610" customFormat="true"/>
    <row r="8455" s="610" customFormat="true"/>
    <row r="8456" s="610" customFormat="true"/>
    <row r="8457" s="610" customFormat="true"/>
    <row r="8458" s="610" customFormat="true"/>
    <row r="8459" s="610" customFormat="true"/>
    <row r="8460" s="610" customFormat="true"/>
    <row r="8461" s="610" customFormat="true"/>
    <row r="8462" s="610" customFormat="true"/>
    <row r="8463" s="610" customFormat="true"/>
    <row r="8464" s="610" customFormat="true"/>
    <row r="8465" s="610" customFormat="true"/>
    <row r="8466" s="610" customFormat="true"/>
    <row r="8467" s="610" customFormat="true"/>
    <row r="8468" s="610" customFormat="true"/>
    <row r="8469" s="610" customFormat="true"/>
    <row r="8470" s="610" customFormat="true"/>
    <row r="8471" s="610" customFormat="true"/>
    <row r="8472" s="610" customFormat="true"/>
    <row r="8473" s="610" customFormat="true"/>
    <row r="8474" s="610" customFormat="true"/>
    <row r="8475" s="610" customFormat="true"/>
    <row r="8476" s="610" customFormat="true"/>
    <row r="8477" s="610" customFormat="true"/>
    <row r="8478" s="610" customFormat="true"/>
    <row r="8479" s="610" customFormat="true"/>
    <row r="8480" s="610" customFormat="true"/>
    <row r="8481" s="610" customFormat="true"/>
    <row r="8482" s="610" customFormat="true"/>
    <row r="8483" s="610" customFormat="true"/>
    <row r="8484" s="610" customFormat="true"/>
    <row r="8485" s="610" customFormat="true"/>
    <row r="8486" s="610" customFormat="true"/>
    <row r="8487" s="610" customFormat="true"/>
    <row r="8488" s="610" customFormat="true"/>
    <row r="8489" s="610" customFormat="true"/>
    <row r="8490" s="610" customFormat="true"/>
    <row r="8491" s="610" customFormat="true"/>
    <row r="8492" s="610" customFormat="true"/>
    <row r="8493" s="610" customFormat="true"/>
    <row r="8494" s="610" customFormat="true"/>
    <row r="8495" s="610" customFormat="true"/>
    <row r="8496" s="610" customFormat="true"/>
    <row r="8497" s="610" customFormat="true"/>
    <row r="8498" s="610" customFormat="true"/>
    <row r="8499" s="610" customFormat="true"/>
    <row r="8500" s="610" customFormat="true"/>
    <row r="8501" s="610" customFormat="true"/>
    <row r="8502" s="610" customFormat="true"/>
    <row r="8503" s="610" customFormat="true"/>
    <row r="8504" s="610" customFormat="true"/>
    <row r="8505" s="610" customFormat="true"/>
    <row r="8506" s="610" customFormat="true"/>
    <row r="8507" s="610" customFormat="true"/>
    <row r="8508" s="610" customFormat="true"/>
    <row r="8509" s="610" customFormat="true"/>
    <row r="8510" s="610" customFormat="true"/>
    <row r="8511" s="610" customFormat="true"/>
    <row r="8512" s="610" customFormat="true"/>
    <row r="8513" s="610" customFormat="true"/>
    <row r="8514" s="610" customFormat="true"/>
    <row r="8515" s="610" customFormat="true"/>
    <row r="8516" s="610" customFormat="true"/>
    <row r="8517" s="610" customFormat="true"/>
    <row r="8518" s="610" customFormat="true"/>
    <row r="8519" s="610" customFormat="true"/>
    <row r="8520" s="610" customFormat="true"/>
    <row r="8521" s="610" customFormat="true"/>
    <row r="8522" s="610" customFormat="true"/>
    <row r="8523" s="610" customFormat="true"/>
    <row r="8524" s="610" customFormat="true"/>
    <row r="8525" s="610" customFormat="true"/>
    <row r="8526" s="610" customFormat="true"/>
    <row r="8527" s="610" customFormat="true"/>
    <row r="8528" s="610" customFormat="true"/>
    <row r="8529" s="610" customFormat="true"/>
    <row r="8530" s="610" customFormat="true"/>
    <row r="8531" s="610" customFormat="true"/>
    <row r="8532" s="610" customFormat="true"/>
    <row r="8533" s="610" customFormat="true"/>
    <row r="8534" s="610" customFormat="true"/>
    <row r="8535" s="610" customFormat="true"/>
    <row r="8536" s="610" customFormat="true"/>
    <row r="8537" s="610" customFormat="true"/>
    <row r="8538" s="610" customFormat="true"/>
    <row r="8539" s="610" customFormat="true"/>
    <row r="8540" s="610" customFormat="true"/>
    <row r="8541" s="610" customFormat="true"/>
    <row r="8542" s="610" customFormat="true"/>
    <row r="8543" s="610" customFormat="true"/>
    <row r="8544" s="610" customFormat="true"/>
    <row r="8545" s="610" customFormat="true"/>
    <row r="8546" s="610" customFormat="true"/>
    <row r="8547" s="610" customFormat="true"/>
    <row r="8548" s="610" customFormat="true"/>
    <row r="8549" s="610" customFormat="true"/>
    <row r="8550" s="610" customFormat="true"/>
    <row r="8551" s="610" customFormat="true"/>
    <row r="8552" s="610" customFormat="true"/>
    <row r="8553" s="610" customFormat="true"/>
    <row r="8554" s="610" customFormat="true"/>
    <row r="8555" s="610" customFormat="true"/>
    <row r="8556" s="610" customFormat="true"/>
    <row r="8557" s="610" customFormat="true"/>
    <row r="8558" s="610" customFormat="true"/>
    <row r="8559" s="610" customFormat="true"/>
    <row r="8560" s="610" customFormat="true"/>
    <row r="8561" s="610" customFormat="true"/>
    <row r="8562" s="610" customFormat="true"/>
    <row r="8563" s="610" customFormat="true"/>
    <row r="8564" s="610" customFormat="true"/>
    <row r="8565" s="610" customFormat="true"/>
    <row r="8566" s="610" customFormat="true"/>
    <row r="8567" s="610" customFormat="true"/>
    <row r="8568" s="610" customFormat="true"/>
    <row r="8569" s="610" customFormat="true"/>
    <row r="8570" s="610" customFormat="true"/>
    <row r="8571" s="610" customFormat="true"/>
    <row r="8572" s="610" customFormat="true"/>
    <row r="8573" s="610" customFormat="true"/>
    <row r="8574" s="610" customFormat="true"/>
    <row r="8575" s="610" customFormat="true"/>
    <row r="8576" s="610" customFormat="true"/>
    <row r="8577" s="610" customFormat="true"/>
    <row r="8578" s="610" customFormat="true"/>
    <row r="8579" s="610" customFormat="true"/>
    <row r="8580" s="610" customFormat="true"/>
    <row r="8581" s="610" customFormat="true"/>
    <row r="8582" s="610" customFormat="true"/>
    <row r="8583" s="610" customFormat="true"/>
    <row r="8584" s="610" customFormat="true"/>
    <row r="8585" s="610" customFormat="true"/>
    <row r="8586" s="610" customFormat="true"/>
    <row r="8587" s="610" customFormat="true"/>
    <row r="8588" s="610" customFormat="true"/>
    <row r="8589" s="610" customFormat="true"/>
    <row r="8590" s="610" customFormat="true"/>
    <row r="8591" s="610" customFormat="true"/>
    <row r="8592" s="610" customFormat="true"/>
    <row r="8593" s="610" customFormat="true"/>
    <row r="8594" s="610" customFormat="true"/>
    <row r="8595" s="610" customFormat="true"/>
    <row r="8596" s="610" customFormat="true"/>
    <row r="8597" s="610" customFormat="true"/>
    <row r="8598" s="610" customFormat="true"/>
    <row r="8599" s="610" customFormat="true"/>
    <row r="8600" s="610" customFormat="true"/>
    <row r="8601" s="610" customFormat="true"/>
    <row r="8602" s="610" customFormat="true"/>
    <row r="8603" s="610" customFormat="true"/>
    <row r="8604" s="610" customFormat="true"/>
    <row r="8605" s="610" customFormat="true"/>
    <row r="8606" s="610" customFormat="true"/>
    <row r="8607" s="610" customFormat="true"/>
    <row r="8608" s="610" customFormat="true"/>
    <row r="8609" s="610" customFormat="true"/>
    <row r="8610" s="610" customFormat="true"/>
    <row r="8611" s="610" customFormat="true"/>
    <row r="8612" s="610" customFormat="true"/>
    <row r="8613" s="610" customFormat="true"/>
    <row r="8614" s="610" customFormat="true"/>
    <row r="8615" s="610" customFormat="true"/>
    <row r="8616" s="610" customFormat="true"/>
    <row r="8617" s="610" customFormat="true"/>
    <row r="8618" s="610" customFormat="true"/>
    <row r="8619" s="610" customFormat="true"/>
    <row r="8620" s="610" customFormat="true"/>
    <row r="8621" s="610" customFormat="true"/>
    <row r="8622" s="610" customFormat="true"/>
    <row r="8623" s="610" customFormat="true"/>
    <row r="8624" s="610" customFormat="true"/>
    <row r="8625" s="610" customFormat="true"/>
    <row r="8626" s="610" customFormat="true"/>
    <row r="8627" s="610" customFormat="true"/>
    <row r="8628" s="610" customFormat="true"/>
    <row r="8629" s="610" customFormat="true"/>
    <row r="8630" s="610" customFormat="true"/>
    <row r="8631" s="610" customFormat="true"/>
    <row r="8632" s="610" customFormat="true"/>
    <row r="8633" s="610" customFormat="true"/>
    <row r="8634" s="610" customFormat="true"/>
    <row r="8635" s="610" customFormat="true"/>
    <row r="8636" s="610" customFormat="true"/>
    <row r="8637" s="610" customFormat="true"/>
    <row r="8638" s="610" customFormat="true"/>
    <row r="8639" s="610" customFormat="true"/>
    <row r="8640" s="610" customFormat="true"/>
    <row r="8641" s="610" customFormat="true"/>
    <row r="8642" s="610" customFormat="true"/>
    <row r="8643" s="610" customFormat="true"/>
    <row r="8644" s="610" customFormat="true"/>
    <row r="8645" s="610" customFormat="true"/>
    <row r="8646" s="610" customFormat="true"/>
    <row r="8647" s="610" customFormat="true"/>
    <row r="8648" s="610" customFormat="true"/>
    <row r="8649" s="610" customFormat="true"/>
    <row r="8650" s="610" customFormat="true"/>
    <row r="8651" s="610" customFormat="true"/>
    <row r="8652" s="610" customFormat="true"/>
    <row r="8653" s="610" customFormat="true"/>
    <row r="8654" s="610" customFormat="true"/>
    <row r="8655" s="610" customFormat="true"/>
    <row r="8656" s="610" customFormat="true"/>
    <row r="8657" s="610" customFormat="true"/>
    <row r="8658" s="610" customFormat="true"/>
    <row r="8659" s="610" customFormat="true"/>
    <row r="8660" s="610" customFormat="true"/>
    <row r="8661" s="610" customFormat="true"/>
    <row r="8662" s="610" customFormat="true"/>
    <row r="8663" s="610" customFormat="true"/>
    <row r="8664" s="610" customFormat="true"/>
    <row r="8665" s="610" customFormat="true"/>
    <row r="8666" s="610" customFormat="true"/>
    <row r="8667" s="610" customFormat="true"/>
    <row r="8668" s="610" customFormat="true"/>
    <row r="8669" s="610" customFormat="true"/>
    <row r="8670" s="610" customFormat="true"/>
    <row r="8671" s="610" customFormat="true"/>
    <row r="8672" s="610" customFormat="true"/>
    <row r="8673" s="610" customFormat="true"/>
    <row r="8674" s="610" customFormat="true"/>
    <row r="8675" s="610" customFormat="true"/>
    <row r="8676" s="610" customFormat="true"/>
    <row r="8677" s="610" customFormat="true"/>
    <row r="8678" s="610" customFormat="true"/>
    <row r="8679" s="610" customFormat="true"/>
    <row r="8680" s="610" customFormat="true"/>
    <row r="8681" s="610" customFormat="true"/>
    <row r="8682" s="610" customFormat="true"/>
    <row r="8683" s="610" customFormat="true"/>
    <row r="8684" s="610" customFormat="true"/>
    <row r="8685" s="610" customFormat="true"/>
    <row r="8686" s="610" customFormat="true"/>
    <row r="8687" s="610" customFormat="true"/>
    <row r="8688" s="610" customFormat="true"/>
    <row r="8689" s="610" customFormat="true"/>
    <row r="8690" s="610" customFormat="true"/>
    <row r="8691" s="610" customFormat="true"/>
    <row r="8692" s="610" customFormat="true"/>
    <row r="8693" s="610" customFormat="true"/>
    <row r="8694" s="610" customFormat="true"/>
    <row r="8695" s="610" customFormat="true"/>
    <row r="8696" s="610" customFormat="true"/>
    <row r="8697" s="610" customFormat="true"/>
    <row r="8698" s="610" customFormat="true"/>
    <row r="8699" s="610" customFormat="true"/>
    <row r="8700" s="610" customFormat="true"/>
    <row r="8701" s="610" customFormat="true"/>
    <row r="8702" s="610" customFormat="true"/>
    <row r="8703" s="610" customFormat="true"/>
    <row r="8704" s="610" customFormat="true"/>
    <row r="8705" s="610" customFormat="true"/>
    <row r="8706" s="610" customFormat="true"/>
    <row r="8707" s="610" customFormat="true"/>
    <row r="8708" s="610" customFormat="true"/>
    <row r="8709" s="610" customFormat="true"/>
    <row r="8710" s="610" customFormat="true"/>
    <row r="8711" s="610" customFormat="true"/>
    <row r="8712" s="610" customFormat="true"/>
    <row r="8713" s="610" customFormat="true"/>
    <row r="8714" s="610" customFormat="true"/>
    <row r="8715" s="610" customFormat="true"/>
    <row r="8716" s="610" customFormat="true"/>
    <row r="8717" s="610" customFormat="true"/>
    <row r="8718" s="610" customFormat="true"/>
    <row r="8719" s="610" customFormat="true"/>
    <row r="8720" s="610" customFormat="true"/>
    <row r="8721" s="610" customFormat="true"/>
    <row r="8722" s="610" customFormat="true"/>
    <row r="8723" s="610" customFormat="true"/>
    <row r="8724" s="610" customFormat="true"/>
    <row r="8725" s="610" customFormat="true"/>
    <row r="8726" s="610" customFormat="true"/>
    <row r="8727" s="610" customFormat="true"/>
    <row r="8728" s="610" customFormat="true"/>
    <row r="8729" s="610" customFormat="true"/>
    <row r="8730" s="610" customFormat="true"/>
    <row r="8731" s="610" customFormat="true"/>
    <row r="8732" s="610" customFormat="true"/>
    <row r="8733" s="610" customFormat="true"/>
    <row r="8734" s="610" customFormat="true"/>
    <row r="8735" s="610" customFormat="true"/>
    <row r="8736" s="610" customFormat="true"/>
    <row r="8737" s="610" customFormat="true"/>
    <row r="8738" s="610" customFormat="true"/>
    <row r="8739" s="610" customFormat="true"/>
    <row r="8740" s="610" customFormat="true"/>
    <row r="8741" s="610" customFormat="true"/>
    <row r="8742" s="610" customFormat="true"/>
    <row r="8743" s="610" customFormat="true"/>
    <row r="8744" s="610" customFormat="true"/>
    <row r="8745" s="610" customFormat="true"/>
    <row r="8746" s="610" customFormat="true"/>
    <row r="8747" s="610" customFormat="true"/>
    <row r="8748" s="610" customFormat="true"/>
    <row r="8749" s="610" customFormat="true"/>
    <row r="8750" s="610" customFormat="true"/>
    <row r="8751" s="610" customFormat="true"/>
    <row r="8752" s="610" customFormat="true"/>
    <row r="8753" s="610" customFormat="true"/>
    <row r="8754" s="610" customFormat="true"/>
    <row r="8755" s="610" customFormat="true"/>
    <row r="8756" s="610" customFormat="true"/>
    <row r="8757" s="610" customFormat="true"/>
    <row r="8758" s="610" customFormat="true"/>
    <row r="8759" s="610" customFormat="true"/>
    <row r="8760" s="610" customFormat="true"/>
    <row r="8761" s="610" customFormat="true"/>
    <row r="8762" s="610" customFormat="true"/>
    <row r="8763" s="610" customFormat="true"/>
    <row r="8764" s="610" customFormat="true"/>
    <row r="8765" s="610" customFormat="true"/>
    <row r="8766" s="610" customFormat="true"/>
    <row r="8767" s="610" customFormat="true"/>
    <row r="8768" s="610" customFormat="true"/>
    <row r="8769" s="610" customFormat="true"/>
    <row r="8770" s="610" customFormat="true"/>
    <row r="8771" s="610" customFormat="true"/>
    <row r="8772" s="610" customFormat="true"/>
    <row r="8773" s="610" customFormat="true"/>
    <row r="8774" s="610" customFormat="true"/>
    <row r="8775" s="610" customFormat="true"/>
    <row r="8776" s="610" customFormat="true"/>
    <row r="8777" s="610" customFormat="true"/>
    <row r="8778" s="610" customFormat="true"/>
    <row r="8779" s="610" customFormat="true"/>
    <row r="8780" s="610" customFormat="true"/>
    <row r="8781" s="610" customFormat="true"/>
    <row r="8782" s="610" customFormat="true"/>
    <row r="8783" s="610" customFormat="true"/>
    <row r="8784" s="610" customFormat="true"/>
    <row r="8785" s="610" customFormat="true"/>
    <row r="8786" s="610" customFormat="true"/>
    <row r="8787" s="610" customFormat="true"/>
    <row r="8788" s="610" customFormat="true"/>
    <row r="8789" s="610" customFormat="true"/>
    <row r="8790" s="610" customFormat="true"/>
    <row r="8791" s="610" customFormat="true"/>
    <row r="8792" s="610" customFormat="true"/>
    <row r="8793" s="610" customFormat="true"/>
    <row r="8794" s="610" customFormat="true"/>
    <row r="8795" s="610" customFormat="true"/>
    <row r="8796" s="610" customFormat="true"/>
    <row r="8797" s="610" customFormat="true"/>
    <row r="8798" s="610" customFormat="true"/>
    <row r="8799" s="610" customFormat="true"/>
    <row r="8800" s="610" customFormat="true"/>
    <row r="8801" s="610" customFormat="true"/>
    <row r="8802" s="610" customFormat="true"/>
    <row r="8803" s="610" customFormat="true"/>
    <row r="8804" s="610" customFormat="true"/>
    <row r="8805" s="610" customFormat="true"/>
    <row r="8806" s="610" customFormat="true"/>
    <row r="8807" s="610" customFormat="true"/>
    <row r="8808" s="610" customFormat="true"/>
    <row r="8809" s="610" customFormat="true"/>
    <row r="8810" s="610" customFormat="true"/>
    <row r="8811" s="610" customFormat="true"/>
    <row r="8812" s="610" customFormat="true"/>
    <row r="8813" s="610" customFormat="true"/>
    <row r="8814" s="610" customFormat="true"/>
    <row r="8815" s="610" customFormat="true"/>
    <row r="8816" s="610" customFormat="true"/>
    <row r="8817" s="610" customFormat="true"/>
    <row r="8818" s="610" customFormat="true"/>
    <row r="8819" s="610" customFormat="true"/>
    <row r="8820" s="610" customFormat="true"/>
    <row r="8821" s="610" customFormat="true"/>
    <row r="8822" s="610" customFormat="true"/>
    <row r="8823" s="610" customFormat="true"/>
    <row r="8824" s="610" customFormat="true"/>
    <row r="8825" s="610" customFormat="true"/>
    <row r="8826" s="610" customFormat="true"/>
    <row r="8827" s="610" customFormat="true"/>
    <row r="8828" s="610" customFormat="true"/>
    <row r="8829" s="610" customFormat="true"/>
    <row r="8830" s="610" customFormat="true"/>
    <row r="8831" s="610" customFormat="true"/>
    <row r="8832" s="610" customFormat="true"/>
    <row r="8833" s="610" customFormat="true"/>
    <row r="8834" s="610" customFormat="true"/>
    <row r="8835" s="610" customFormat="true"/>
    <row r="8836" s="610" customFormat="true"/>
    <row r="8837" s="610" customFormat="true"/>
    <row r="8838" s="610" customFormat="true"/>
    <row r="8839" s="610" customFormat="true"/>
    <row r="8840" s="610" customFormat="true"/>
    <row r="8841" s="610" customFormat="true"/>
    <row r="8842" s="610" customFormat="true"/>
    <row r="8843" s="610" customFormat="true"/>
    <row r="8844" s="610" customFormat="true"/>
    <row r="8845" s="610" customFormat="true"/>
    <row r="8846" s="610" customFormat="true"/>
    <row r="8847" s="610" customFormat="true"/>
    <row r="8848" s="610" customFormat="true"/>
    <row r="8849" s="610" customFormat="true"/>
    <row r="8850" s="610" customFormat="true"/>
    <row r="8851" s="610" customFormat="true"/>
    <row r="8852" s="610" customFormat="true"/>
    <row r="8853" s="610" customFormat="true"/>
    <row r="8854" s="610" customFormat="true"/>
    <row r="8855" s="610" customFormat="true"/>
    <row r="8856" s="610" customFormat="true"/>
    <row r="8857" s="610" customFormat="true"/>
    <row r="8858" s="610" customFormat="true"/>
    <row r="8859" s="610" customFormat="true"/>
    <row r="8860" s="610" customFormat="true"/>
    <row r="8861" s="610" customFormat="true"/>
    <row r="8862" s="610" customFormat="true"/>
    <row r="8863" s="610" customFormat="true"/>
    <row r="8864" s="610" customFormat="true"/>
    <row r="8865" s="610" customFormat="true"/>
    <row r="8866" s="610" customFormat="true"/>
    <row r="8867" s="610" customFormat="true"/>
    <row r="8868" s="610" customFormat="true"/>
    <row r="8869" s="610" customFormat="true"/>
    <row r="8870" s="610" customFormat="true"/>
    <row r="8871" s="610" customFormat="true"/>
    <row r="8872" s="610" customFormat="true"/>
    <row r="8873" s="610" customFormat="true"/>
    <row r="8874" s="610" customFormat="true"/>
    <row r="8875" s="610" customFormat="true"/>
    <row r="8876" s="610" customFormat="true"/>
    <row r="8877" s="610" customFormat="true"/>
    <row r="8878" s="610" customFormat="true"/>
    <row r="8879" s="610" customFormat="true"/>
    <row r="8880" s="610" customFormat="true"/>
    <row r="8881" s="610" customFormat="true"/>
    <row r="8882" s="610" customFormat="true"/>
    <row r="8883" s="610" customFormat="true"/>
    <row r="8884" s="610" customFormat="true"/>
    <row r="8885" s="610" customFormat="true"/>
    <row r="8886" s="610" customFormat="true"/>
    <row r="8887" s="610" customFormat="true"/>
    <row r="8888" s="610" customFormat="true"/>
    <row r="8889" s="610" customFormat="true"/>
    <row r="8890" s="610" customFormat="true"/>
    <row r="8891" s="610" customFormat="true"/>
    <row r="8892" s="610" customFormat="true"/>
    <row r="8893" s="610" customFormat="true"/>
    <row r="8894" s="610" customFormat="true"/>
    <row r="8895" s="610" customFormat="true"/>
    <row r="8896" s="610" customFormat="true"/>
    <row r="8897" s="610" customFormat="true"/>
    <row r="8898" s="610" customFormat="true"/>
    <row r="8899" s="610" customFormat="true"/>
    <row r="8900" s="610" customFormat="true"/>
    <row r="8901" s="610" customFormat="true"/>
    <row r="8902" s="610" customFormat="true"/>
    <row r="8903" s="610" customFormat="true"/>
    <row r="8904" s="610" customFormat="true"/>
    <row r="8905" s="610" customFormat="true"/>
    <row r="8906" s="610" customFormat="true"/>
    <row r="8907" s="610" customFormat="true"/>
    <row r="8908" s="610" customFormat="true"/>
    <row r="8909" s="610" customFormat="true"/>
    <row r="8910" s="610" customFormat="true"/>
    <row r="8911" s="610" customFormat="true"/>
    <row r="8912" s="610" customFormat="true"/>
    <row r="8913" s="610" customFormat="true"/>
    <row r="8914" s="610" customFormat="true"/>
    <row r="8915" s="610" customFormat="true"/>
    <row r="8916" s="610" customFormat="true"/>
    <row r="8917" s="610" customFormat="true"/>
    <row r="8918" s="610" customFormat="true"/>
    <row r="8919" s="610" customFormat="true"/>
    <row r="8920" s="610" customFormat="true"/>
    <row r="8921" s="610" customFormat="true"/>
    <row r="8922" s="610" customFormat="true"/>
    <row r="8923" s="610" customFormat="true"/>
    <row r="8924" s="610" customFormat="true"/>
    <row r="8925" s="610" customFormat="true"/>
    <row r="8926" s="610" customFormat="true"/>
    <row r="8927" s="610" customFormat="true"/>
    <row r="8928" s="610" customFormat="true"/>
    <row r="8929" s="610" customFormat="true"/>
    <row r="8930" s="610" customFormat="true"/>
    <row r="8931" s="610" customFormat="true"/>
    <row r="8932" s="610" customFormat="true"/>
    <row r="8933" s="610" customFormat="true"/>
    <row r="8934" s="610" customFormat="true"/>
    <row r="8935" s="610" customFormat="true"/>
    <row r="8936" s="610" customFormat="true"/>
    <row r="8937" s="610" customFormat="true"/>
    <row r="8938" s="610" customFormat="true"/>
    <row r="8939" s="610" customFormat="true"/>
    <row r="8940" s="610" customFormat="true"/>
    <row r="8941" s="610" customFormat="true"/>
    <row r="8942" s="610" customFormat="true"/>
    <row r="8943" s="610" customFormat="true"/>
    <row r="8944" s="610" customFormat="true"/>
    <row r="8945" s="610" customFormat="true"/>
    <row r="8946" s="610" customFormat="true"/>
    <row r="8947" s="610" customFormat="true"/>
    <row r="8948" s="610" customFormat="true"/>
    <row r="8949" s="610" customFormat="true"/>
    <row r="8950" s="610" customFormat="true"/>
    <row r="8951" s="610" customFormat="true"/>
    <row r="8952" s="610" customFormat="true"/>
    <row r="8953" s="610" customFormat="true"/>
    <row r="8954" s="610" customFormat="true"/>
    <row r="8955" s="610" customFormat="true"/>
    <row r="8956" s="610" customFormat="true"/>
    <row r="8957" s="610" customFormat="true"/>
    <row r="8958" s="610" customFormat="true"/>
    <row r="8959" s="610" customFormat="true"/>
    <row r="8960" s="610" customFormat="true"/>
    <row r="8961" s="610" customFormat="true"/>
    <row r="8962" s="610" customFormat="true"/>
    <row r="8963" s="610" customFormat="true"/>
    <row r="8964" s="610" customFormat="true"/>
    <row r="8965" s="610" customFormat="true"/>
    <row r="8966" s="610" customFormat="true"/>
    <row r="8967" s="610" customFormat="true"/>
    <row r="8968" s="610" customFormat="true"/>
    <row r="8969" s="610" customFormat="true"/>
    <row r="8970" s="610" customFormat="true"/>
    <row r="8971" s="610" customFormat="true"/>
    <row r="8972" s="610" customFormat="true"/>
    <row r="8973" s="610" customFormat="true"/>
    <row r="8974" s="610" customFormat="true"/>
    <row r="8975" s="610" customFormat="true"/>
    <row r="8976" s="610" customFormat="true"/>
    <row r="8977" s="610" customFormat="true"/>
    <row r="8978" s="610" customFormat="true"/>
    <row r="8979" s="610" customFormat="true"/>
    <row r="8980" s="610" customFormat="true"/>
    <row r="8981" s="610" customFormat="true"/>
    <row r="8982" s="610" customFormat="true"/>
    <row r="8983" s="610" customFormat="true"/>
    <row r="8984" s="610" customFormat="true"/>
    <row r="8985" s="610" customFormat="true"/>
    <row r="8986" s="610" customFormat="true"/>
    <row r="8987" s="610" customFormat="true"/>
    <row r="8988" s="610" customFormat="true"/>
    <row r="8989" s="610" customFormat="true"/>
    <row r="8990" s="610" customFormat="true"/>
    <row r="8991" s="610" customFormat="true"/>
    <row r="8992" s="610" customFormat="true"/>
    <row r="8993" s="610" customFormat="true"/>
    <row r="8994" s="610" customFormat="true"/>
    <row r="8995" s="610" customFormat="true"/>
    <row r="8996" s="610" customFormat="true"/>
    <row r="8997" s="610" customFormat="true"/>
    <row r="8998" s="610" customFormat="true"/>
    <row r="8999" s="610" customFormat="true"/>
    <row r="9000" s="610" customFormat="true"/>
    <row r="9001" s="610" customFormat="true"/>
    <row r="9002" s="610" customFormat="true"/>
    <row r="9003" s="610" customFormat="true"/>
    <row r="9004" s="610" customFormat="true"/>
    <row r="9005" s="610" customFormat="true"/>
    <row r="9006" s="610" customFormat="true"/>
    <row r="9007" s="610" customFormat="true"/>
    <row r="9008" s="610" customFormat="true"/>
    <row r="9009" s="610" customFormat="true"/>
    <row r="9010" s="610" customFormat="true"/>
    <row r="9011" s="610" customFormat="true"/>
    <row r="9012" s="610" customFormat="true"/>
    <row r="9013" s="610" customFormat="true"/>
    <row r="9014" s="610" customFormat="true"/>
    <row r="9015" s="610" customFormat="true"/>
    <row r="9016" s="610" customFormat="true"/>
    <row r="9017" s="610" customFormat="true"/>
    <row r="9018" s="610" customFormat="true"/>
    <row r="9019" s="610" customFormat="true"/>
    <row r="9020" s="610" customFormat="true"/>
    <row r="9021" s="610" customFormat="true"/>
    <row r="9022" s="610" customFormat="true"/>
    <row r="9023" s="610" customFormat="true"/>
    <row r="9024" s="610" customFormat="true"/>
    <row r="9025" s="610" customFormat="true"/>
    <row r="9026" s="610" customFormat="true"/>
    <row r="9027" s="610" customFormat="true"/>
    <row r="9028" s="610" customFormat="true"/>
    <row r="9029" s="610" customFormat="true"/>
    <row r="9030" s="610" customFormat="true"/>
    <row r="9031" s="610" customFormat="true"/>
    <row r="9032" s="610" customFormat="true"/>
    <row r="9033" s="610" customFormat="true"/>
    <row r="9034" s="610" customFormat="true"/>
    <row r="9035" s="610" customFormat="true"/>
    <row r="9036" s="610" customFormat="true"/>
    <row r="9037" s="610" customFormat="true"/>
    <row r="9038" s="610" customFormat="true"/>
    <row r="9039" s="610" customFormat="true"/>
    <row r="9040" s="610" customFormat="true"/>
    <row r="9041" s="610" customFormat="true"/>
    <row r="9042" s="610" customFormat="true"/>
    <row r="9043" s="610" customFormat="true"/>
    <row r="9044" s="610" customFormat="true"/>
    <row r="9045" s="610" customFormat="true"/>
    <row r="9046" s="610" customFormat="true"/>
    <row r="9047" s="610" customFormat="true"/>
    <row r="9048" s="610" customFormat="true"/>
    <row r="9049" s="610" customFormat="true"/>
    <row r="9050" s="610" customFormat="true"/>
    <row r="9051" s="610" customFormat="true"/>
    <row r="9052" s="610" customFormat="true"/>
    <row r="9053" s="610" customFormat="true"/>
    <row r="9054" s="610" customFormat="true"/>
    <row r="9055" s="610" customFormat="true"/>
    <row r="9056" s="610" customFormat="true"/>
    <row r="9057" s="610" customFormat="true"/>
    <row r="9058" s="610" customFormat="true"/>
    <row r="9059" s="610" customFormat="true"/>
    <row r="9060" s="610" customFormat="true"/>
    <row r="9061" s="610" customFormat="true"/>
    <row r="9062" s="610" customFormat="true"/>
    <row r="9063" s="610" customFormat="true"/>
    <row r="9064" s="610" customFormat="true"/>
    <row r="9065" s="610" customFormat="true"/>
    <row r="9066" s="610" customFormat="true"/>
    <row r="9067" s="610" customFormat="true"/>
    <row r="9068" s="610" customFormat="true"/>
    <row r="9069" s="610" customFormat="true"/>
    <row r="9070" s="610" customFormat="true"/>
    <row r="9071" s="610" customFormat="true"/>
    <row r="9072" s="610" customFormat="true"/>
    <row r="9073" s="610" customFormat="true"/>
    <row r="9074" s="610" customFormat="true"/>
    <row r="9075" s="610" customFormat="true"/>
    <row r="9076" s="610" customFormat="true"/>
    <row r="9077" s="610" customFormat="true"/>
    <row r="9078" s="610" customFormat="true"/>
    <row r="9079" s="610" customFormat="true"/>
    <row r="9080" s="610" customFormat="true"/>
    <row r="9081" s="610" customFormat="true"/>
    <row r="9082" s="610" customFormat="true"/>
    <row r="9083" s="610" customFormat="true"/>
    <row r="9084" s="610" customFormat="true"/>
    <row r="9085" s="610" customFormat="true"/>
    <row r="9086" s="610" customFormat="true"/>
    <row r="9087" s="610" customFormat="true"/>
    <row r="9088" s="610" customFormat="true"/>
    <row r="9089" s="610" customFormat="true"/>
    <row r="9090" s="610" customFormat="true"/>
    <row r="9091" s="610" customFormat="true"/>
    <row r="9092" s="610" customFormat="true"/>
    <row r="9093" s="610" customFormat="true"/>
    <row r="9094" s="610" customFormat="true"/>
    <row r="9095" s="610" customFormat="true"/>
    <row r="9096" s="610" customFormat="true"/>
    <row r="9097" s="610" customFormat="true"/>
    <row r="9098" s="610" customFormat="true"/>
    <row r="9099" s="610" customFormat="true"/>
    <row r="9100" s="610" customFormat="true"/>
    <row r="9101" s="610" customFormat="true"/>
    <row r="9102" s="610" customFormat="true"/>
    <row r="9103" s="610" customFormat="true"/>
    <row r="9104" s="610" customFormat="true"/>
    <row r="9105" s="610" customFormat="true"/>
    <row r="9106" s="610" customFormat="true"/>
    <row r="9107" s="610" customFormat="true"/>
    <row r="9108" s="610" customFormat="true"/>
    <row r="9109" s="610" customFormat="true"/>
    <row r="9110" s="610" customFormat="true"/>
    <row r="9111" s="610" customFormat="true"/>
    <row r="9112" s="610" customFormat="true"/>
    <row r="9113" s="610" customFormat="true"/>
    <row r="9114" s="610" customFormat="true"/>
    <row r="9115" s="610" customFormat="true"/>
    <row r="9116" s="610" customFormat="true"/>
    <row r="9117" s="610" customFormat="true"/>
    <row r="9118" s="610" customFormat="true"/>
    <row r="9119" s="610" customFormat="true"/>
    <row r="9120" s="610" customFormat="true"/>
    <row r="9121" s="610" customFormat="true"/>
    <row r="9122" s="610" customFormat="true"/>
    <row r="9123" s="610" customFormat="true"/>
    <row r="9124" s="610" customFormat="true"/>
    <row r="9125" s="610" customFormat="true"/>
    <row r="9126" s="610" customFormat="true"/>
    <row r="9127" s="610" customFormat="true"/>
    <row r="9128" s="610" customFormat="true"/>
    <row r="9129" s="610" customFormat="true"/>
    <row r="9130" s="610" customFormat="true"/>
    <row r="9131" s="610" customFormat="true"/>
    <row r="9132" s="610" customFormat="true"/>
    <row r="9133" s="610" customFormat="true"/>
    <row r="9134" s="610" customFormat="true"/>
    <row r="9135" s="610" customFormat="true"/>
    <row r="9136" s="610" customFormat="true"/>
    <row r="9137" s="610" customFormat="true"/>
    <row r="9138" s="610" customFormat="true"/>
    <row r="9139" s="610" customFormat="true"/>
    <row r="9140" s="610" customFormat="true"/>
    <row r="9141" s="610" customFormat="true"/>
    <row r="9142" s="610" customFormat="true"/>
    <row r="9143" s="610" customFormat="true"/>
    <row r="9144" s="610" customFormat="true"/>
    <row r="9145" s="610" customFormat="true"/>
    <row r="9146" s="610" customFormat="true"/>
    <row r="9147" s="610" customFormat="true"/>
    <row r="9148" s="610" customFormat="true"/>
    <row r="9149" s="610" customFormat="true"/>
    <row r="9150" s="610" customFormat="true"/>
    <row r="9151" s="610" customFormat="true"/>
    <row r="9152" s="610" customFormat="true"/>
    <row r="9153" s="610" customFormat="true"/>
    <row r="9154" s="610" customFormat="true"/>
    <row r="9155" s="610" customFormat="true"/>
    <row r="9156" s="610" customFormat="true"/>
    <row r="9157" s="610" customFormat="true"/>
    <row r="9158" s="610" customFormat="true"/>
    <row r="9159" s="610" customFormat="true"/>
    <row r="9160" s="610" customFormat="true"/>
    <row r="9161" s="610" customFormat="true"/>
    <row r="9162" s="610" customFormat="true"/>
    <row r="9163" s="610" customFormat="true"/>
    <row r="9164" s="610" customFormat="true"/>
    <row r="9165" s="610" customFormat="true"/>
    <row r="9166" s="610" customFormat="true"/>
    <row r="9167" s="610" customFormat="true"/>
    <row r="9168" s="610" customFormat="true"/>
    <row r="9169" s="610" customFormat="true"/>
    <row r="9170" s="610" customFormat="true"/>
    <row r="9171" s="610" customFormat="true"/>
    <row r="9172" s="610" customFormat="true"/>
    <row r="9173" s="610" customFormat="true"/>
    <row r="9174" s="610" customFormat="true"/>
    <row r="9175" s="610" customFormat="true"/>
    <row r="9176" s="610" customFormat="true"/>
    <row r="9177" s="610" customFormat="true"/>
    <row r="9178" s="610" customFormat="true"/>
    <row r="9179" s="610" customFormat="true"/>
    <row r="9180" s="610" customFormat="true"/>
    <row r="9181" s="610" customFormat="true"/>
    <row r="9182" s="610" customFormat="true"/>
    <row r="9183" s="610" customFormat="true"/>
    <row r="9184" s="610" customFormat="true"/>
    <row r="9185" s="610" customFormat="true"/>
    <row r="9186" s="610" customFormat="true"/>
    <row r="9187" s="610" customFormat="true"/>
    <row r="9188" s="610" customFormat="true"/>
    <row r="9189" s="610" customFormat="true"/>
    <row r="9190" s="610" customFormat="true"/>
    <row r="9191" s="610" customFormat="true"/>
    <row r="9192" s="610" customFormat="true"/>
    <row r="9193" s="610" customFormat="true"/>
    <row r="9194" s="610" customFormat="true"/>
    <row r="9195" s="610" customFormat="true"/>
    <row r="9196" s="610" customFormat="true"/>
    <row r="9197" s="610" customFormat="true"/>
    <row r="9198" s="610" customFormat="true"/>
    <row r="9199" s="610" customFormat="true"/>
    <row r="9200" s="610" customFormat="true"/>
    <row r="9201" s="610" customFormat="true"/>
    <row r="9202" s="610" customFormat="true"/>
    <row r="9203" s="610" customFormat="true"/>
    <row r="9204" s="610" customFormat="true"/>
    <row r="9205" s="610" customFormat="true"/>
    <row r="9206" s="610" customFormat="true"/>
    <row r="9207" s="610" customFormat="true"/>
    <row r="9208" s="610" customFormat="true"/>
    <row r="9209" s="610" customFormat="true"/>
    <row r="9210" s="610" customFormat="true"/>
    <row r="9211" s="610" customFormat="true"/>
    <row r="9212" s="610" customFormat="true"/>
    <row r="9213" s="610" customFormat="true"/>
    <row r="9214" s="610" customFormat="true"/>
    <row r="9215" s="610" customFormat="true"/>
    <row r="9216" s="610" customFormat="true"/>
    <row r="9217" s="610" customFormat="true"/>
    <row r="9218" s="610" customFormat="true"/>
    <row r="9219" s="610" customFormat="true"/>
    <row r="9220" s="610" customFormat="true"/>
    <row r="9221" s="610" customFormat="true"/>
    <row r="9222" s="610" customFormat="true"/>
    <row r="9223" s="610" customFormat="true"/>
    <row r="9224" s="610" customFormat="true"/>
    <row r="9225" s="610" customFormat="true"/>
    <row r="9226" s="610" customFormat="true"/>
    <row r="9227" s="610" customFormat="true"/>
    <row r="9228" s="610" customFormat="true"/>
    <row r="9229" s="610" customFormat="true"/>
    <row r="9230" s="610" customFormat="true"/>
    <row r="9231" s="610" customFormat="true"/>
    <row r="9232" s="610" customFormat="true"/>
    <row r="9233" s="610" customFormat="true"/>
    <row r="9234" s="610" customFormat="true"/>
    <row r="9235" s="610" customFormat="true"/>
    <row r="9236" s="610" customFormat="true"/>
    <row r="9237" s="610" customFormat="true"/>
    <row r="9238" s="610" customFormat="true"/>
    <row r="9239" s="610" customFormat="true"/>
    <row r="9240" s="610" customFormat="true"/>
    <row r="9241" s="610" customFormat="true"/>
    <row r="9242" s="610" customFormat="true"/>
    <row r="9243" s="610" customFormat="true"/>
    <row r="9244" s="610" customFormat="true"/>
    <row r="9245" s="610" customFormat="true"/>
    <row r="9246" s="610" customFormat="true"/>
    <row r="9247" s="610" customFormat="true"/>
    <row r="9248" s="610" customFormat="true"/>
    <row r="9249" s="610" customFormat="true"/>
    <row r="9250" s="610" customFormat="true"/>
    <row r="9251" s="610" customFormat="true"/>
    <row r="9252" s="610" customFormat="true"/>
    <row r="9253" s="610" customFormat="true"/>
    <row r="9254" s="610" customFormat="true"/>
    <row r="9255" s="610" customFormat="true"/>
    <row r="9256" s="610" customFormat="true"/>
    <row r="9257" s="610" customFormat="true"/>
    <row r="9258" s="610" customFormat="true"/>
    <row r="9259" s="610" customFormat="true"/>
    <row r="9260" s="610" customFormat="true"/>
    <row r="9261" s="610" customFormat="true"/>
    <row r="9262" s="610" customFormat="true"/>
    <row r="9263" s="610" customFormat="true"/>
    <row r="9264" s="610" customFormat="true"/>
    <row r="9265" s="610" customFormat="true"/>
    <row r="9266" s="610" customFormat="true"/>
    <row r="9267" s="610" customFormat="true"/>
    <row r="9268" s="610" customFormat="true"/>
    <row r="9269" s="610" customFormat="true"/>
    <row r="9270" s="610" customFormat="true"/>
    <row r="9271" s="610" customFormat="true"/>
    <row r="9272" s="610" customFormat="true"/>
    <row r="9273" s="610" customFormat="true"/>
    <row r="9274" s="610" customFormat="true"/>
    <row r="9275" s="610" customFormat="true"/>
    <row r="9276" s="610" customFormat="true"/>
    <row r="9277" s="610" customFormat="true"/>
    <row r="9278" s="610" customFormat="true"/>
    <row r="9279" s="610" customFormat="true"/>
    <row r="9280" s="610" customFormat="true"/>
    <row r="9281" s="610" customFormat="true"/>
    <row r="9282" s="610" customFormat="true"/>
    <row r="9283" s="610" customFormat="true"/>
    <row r="9284" s="610" customFormat="true"/>
    <row r="9285" s="610" customFormat="true"/>
    <row r="9286" s="610" customFormat="true"/>
    <row r="9287" s="610" customFormat="true"/>
    <row r="9288" s="610" customFormat="true"/>
    <row r="9289" s="610" customFormat="true"/>
    <row r="9290" s="610" customFormat="true"/>
    <row r="9291" s="610" customFormat="true"/>
    <row r="9292" s="610" customFormat="true"/>
    <row r="9293" s="610" customFormat="true"/>
    <row r="9294" s="610" customFormat="true"/>
    <row r="9295" s="610" customFormat="true"/>
    <row r="9296" s="610" customFormat="true"/>
    <row r="9297" s="610" customFormat="true"/>
    <row r="9298" s="610" customFormat="true"/>
    <row r="9299" s="610" customFormat="true"/>
    <row r="9300" s="610" customFormat="true"/>
    <row r="9301" s="610" customFormat="true"/>
    <row r="9302" s="610" customFormat="true"/>
    <row r="9303" s="610" customFormat="true"/>
    <row r="9304" s="610" customFormat="true"/>
    <row r="9305" s="610" customFormat="true"/>
    <row r="9306" s="610" customFormat="true"/>
    <row r="9307" s="610" customFormat="true"/>
    <row r="9308" s="610" customFormat="true"/>
    <row r="9309" s="610" customFormat="true"/>
    <row r="9310" s="610" customFormat="true"/>
    <row r="9311" s="610" customFormat="true"/>
    <row r="9312" s="610" customFormat="true"/>
    <row r="9313" s="610" customFormat="true"/>
    <row r="9314" s="610" customFormat="true"/>
    <row r="9315" s="610" customFormat="true"/>
    <row r="9316" s="610" customFormat="true"/>
    <row r="9317" s="610" customFormat="true"/>
    <row r="9318" s="610" customFormat="true"/>
    <row r="9319" s="610" customFormat="true"/>
    <row r="9320" s="610" customFormat="true"/>
    <row r="9321" s="610" customFormat="true"/>
    <row r="9322" s="610" customFormat="true"/>
    <row r="9323" s="610" customFormat="true"/>
    <row r="9324" s="610" customFormat="true"/>
    <row r="9325" s="610" customFormat="true"/>
    <row r="9326" s="610" customFormat="true"/>
    <row r="9327" s="610" customFormat="true"/>
    <row r="9328" s="610" customFormat="true"/>
    <row r="9329" s="610" customFormat="true"/>
    <row r="9330" s="610" customFormat="true"/>
    <row r="9331" s="610" customFormat="true"/>
    <row r="9332" s="610" customFormat="true"/>
    <row r="9333" s="610" customFormat="true"/>
    <row r="9334" s="610" customFormat="true"/>
    <row r="9335" s="610" customFormat="true"/>
    <row r="9336" s="610" customFormat="true"/>
    <row r="9337" s="610" customFormat="true"/>
    <row r="9338" s="610" customFormat="true"/>
    <row r="9339" s="610" customFormat="true"/>
    <row r="9340" s="610" customFormat="true"/>
    <row r="9341" s="610" customFormat="true"/>
    <row r="9342" s="610" customFormat="true"/>
    <row r="9343" s="610" customFormat="true"/>
    <row r="9344" s="610" customFormat="true"/>
    <row r="9345" s="610" customFormat="true"/>
    <row r="9346" s="610" customFormat="true"/>
    <row r="9347" s="610" customFormat="true"/>
    <row r="9348" s="610" customFormat="true"/>
    <row r="9349" s="610" customFormat="true"/>
    <row r="9350" s="610" customFormat="true"/>
    <row r="9351" s="610" customFormat="true"/>
    <row r="9352" s="610" customFormat="true"/>
    <row r="9353" s="610" customFormat="true"/>
    <row r="9354" s="610" customFormat="true"/>
    <row r="9355" s="610" customFormat="true"/>
    <row r="9356" s="610" customFormat="true"/>
    <row r="9357" s="610" customFormat="true"/>
    <row r="9358" s="610" customFormat="true"/>
    <row r="9359" s="610" customFormat="true"/>
    <row r="9360" s="610" customFormat="true"/>
    <row r="9361" s="610" customFormat="true"/>
    <row r="9362" s="610" customFormat="true"/>
    <row r="9363" s="610" customFormat="true"/>
    <row r="9364" s="610" customFormat="true"/>
    <row r="9365" s="610" customFormat="true"/>
    <row r="9366" s="610" customFormat="true"/>
    <row r="9367" s="610" customFormat="true"/>
    <row r="9368" s="610" customFormat="true"/>
    <row r="9369" s="610" customFormat="true"/>
    <row r="9370" s="610" customFormat="true"/>
    <row r="9371" s="610" customFormat="true"/>
    <row r="9372" s="610" customFormat="true"/>
    <row r="9373" s="610" customFormat="true"/>
    <row r="9374" s="610" customFormat="true"/>
    <row r="9375" s="610" customFormat="true"/>
    <row r="9376" s="610" customFormat="true"/>
    <row r="9377" s="610" customFormat="true"/>
    <row r="9378" s="610" customFormat="true"/>
    <row r="9379" s="610" customFormat="true"/>
    <row r="9380" s="610" customFormat="true"/>
    <row r="9381" s="610" customFormat="true"/>
    <row r="9382" s="610" customFormat="true"/>
    <row r="9383" s="610" customFormat="true"/>
    <row r="9384" s="610" customFormat="true"/>
    <row r="9385" s="610" customFormat="true"/>
    <row r="9386" s="610" customFormat="true"/>
    <row r="9387" s="610" customFormat="true"/>
    <row r="9388" s="610" customFormat="true"/>
    <row r="9389" s="610" customFormat="true"/>
    <row r="9390" s="610" customFormat="true"/>
    <row r="9391" s="610" customFormat="true"/>
    <row r="9392" s="610" customFormat="true"/>
    <row r="9393" s="610" customFormat="true"/>
    <row r="9394" s="610" customFormat="true"/>
    <row r="9395" s="610" customFormat="true"/>
    <row r="9396" s="610" customFormat="true"/>
    <row r="9397" s="610" customFormat="true"/>
    <row r="9398" s="610" customFormat="true"/>
    <row r="9399" s="610" customFormat="true"/>
    <row r="9400" s="610" customFormat="true"/>
    <row r="9401" s="610" customFormat="true"/>
    <row r="9402" s="610" customFormat="true"/>
    <row r="9403" s="610" customFormat="true"/>
    <row r="9404" s="610" customFormat="true"/>
    <row r="9405" s="610" customFormat="true"/>
    <row r="9406" s="610" customFormat="true"/>
    <row r="9407" s="610" customFormat="true"/>
    <row r="9408" s="610" customFormat="true"/>
    <row r="9409" s="610" customFormat="true"/>
    <row r="9410" s="610" customFormat="true"/>
    <row r="9411" s="610" customFormat="true"/>
    <row r="9412" s="610" customFormat="true"/>
    <row r="9413" s="610" customFormat="true"/>
    <row r="9414" s="610" customFormat="true"/>
    <row r="9415" s="610" customFormat="true"/>
    <row r="9416" s="610" customFormat="true"/>
    <row r="9417" s="610" customFormat="true"/>
    <row r="9418" s="610" customFormat="true"/>
    <row r="9419" s="610" customFormat="true"/>
    <row r="9420" s="610" customFormat="true"/>
    <row r="9421" s="610" customFormat="true"/>
    <row r="9422" s="610" customFormat="true"/>
    <row r="9423" s="610" customFormat="true"/>
    <row r="9424" s="610" customFormat="true"/>
    <row r="9425" s="610" customFormat="true"/>
    <row r="9426" s="610" customFormat="true"/>
    <row r="9427" s="610" customFormat="true"/>
    <row r="9428" s="610" customFormat="true"/>
    <row r="9429" s="610" customFormat="true"/>
    <row r="9430" s="610" customFormat="true"/>
    <row r="9431" s="610" customFormat="true"/>
    <row r="9432" s="610" customFormat="true"/>
    <row r="9433" s="610" customFormat="true"/>
    <row r="9434" s="610" customFormat="true"/>
    <row r="9435" s="610" customFormat="true"/>
    <row r="9436" s="610" customFormat="true"/>
    <row r="9437" s="610" customFormat="true"/>
    <row r="9438" s="610" customFormat="true"/>
    <row r="9439" s="610" customFormat="true"/>
    <row r="9440" s="610" customFormat="true"/>
    <row r="9441" s="610" customFormat="true"/>
    <row r="9442" s="610" customFormat="true"/>
    <row r="9443" s="610" customFormat="true"/>
    <row r="9444" s="610" customFormat="true"/>
    <row r="9445" s="610" customFormat="true"/>
    <row r="9446" s="610" customFormat="true"/>
    <row r="9447" s="610" customFormat="true"/>
    <row r="9448" s="610" customFormat="true"/>
    <row r="9449" s="610" customFormat="true"/>
    <row r="9450" s="610" customFormat="true"/>
    <row r="9451" s="610" customFormat="true"/>
    <row r="9452" s="610" customFormat="true"/>
    <row r="9453" s="610" customFormat="true"/>
    <row r="9454" s="610" customFormat="true"/>
    <row r="9455" s="610" customFormat="true"/>
    <row r="9456" s="610" customFormat="true"/>
    <row r="9457" s="610" customFormat="true"/>
    <row r="9458" s="610" customFormat="true"/>
    <row r="9459" s="610" customFormat="true"/>
    <row r="9460" s="610" customFormat="true"/>
    <row r="9461" s="610" customFormat="true"/>
    <row r="9462" s="610" customFormat="true"/>
    <row r="9463" s="610" customFormat="true"/>
    <row r="9464" s="610" customFormat="true"/>
    <row r="9465" s="610" customFormat="true"/>
    <row r="9466" s="610" customFormat="true"/>
    <row r="9467" s="610" customFormat="true"/>
    <row r="9468" s="610" customFormat="true"/>
    <row r="9469" s="610" customFormat="true"/>
    <row r="9470" s="610" customFormat="true"/>
    <row r="9471" s="610" customFormat="true"/>
    <row r="9472" s="610" customFormat="true"/>
    <row r="9473" s="610" customFormat="true"/>
    <row r="9474" s="610" customFormat="true"/>
    <row r="9475" s="610" customFormat="true"/>
    <row r="9476" s="610" customFormat="true"/>
    <row r="9477" s="610" customFormat="true"/>
    <row r="9478" s="610" customFormat="true"/>
    <row r="9479" s="610" customFormat="true"/>
    <row r="9480" s="610" customFormat="true"/>
    <row r="9481" s="610" customFormat="true"/>
    <row r="9482" s="610" customFormat="true"/>
    <row r="9483" s="610" customFormat="true"/>
    <row r="9484" s="610" customFormat="true"/>
    <row r="9485" s="610" customFormat="true"/>
    <row r="9486" s="610" customFormat="true"/>
    <row r="9487" s="610" customFormat="true"/>
    <row r="9488" s="610" customFormat="true"/>
    <row r="9489" s="610" customFormat="true"/>
    <row r="9490" s="610" customFormat="true"/>
    <row r="9491" s="610" customFormat="true"/>
    <row r="9492" s="610" customFormat="true"/>
    <row r="9493" s="610" customFormat="true"/>
    <row r="9494" s="610" customFormat="true"/>
    <row r="9495" s="610" customFormat="true"/>
    <row r="9496" s="610" customFormat="true"/>
    <row r="9497" s="610" customFormat="true"/>
    <row r="9498" s="610" customFormat="true"/>
    <row r="9499" s="610" customFormat="true"/>
    <row r="9500" s="610" customFormat="true"/>
    <row r="9501" s="610" customFormat="true"/>
    <row r="9502" s="610" customFormat="true"/>
    <row r="9503" s="610" customFormat="true"/>
    <row r="9504" s="610" customFormat="true"/>
    <row r="9505" s="610" customFormat="true"/>
    <row r="9506" s="610" customFormat="true"/>
    <row r="9507" s="610" customFormat="true"/>
    <row r="9508" s="610" customFormat="true"/>
    <row r="9509" s="610" customFormat="true"/>
    <row r="9510" s="610" customFormat="true"/>
    <row r="9511" s="610" customFormat="true"/>
    <row r="9512" s="610" customFormat="true"/>
    <row r="9513" s="610" customFormat="true"/>
    <row r="9514" s="610" customFormat="true"/>
    <row r="9515" s="610" customFormat="true"/>
    <row r="9516" s="610" customFormat="true"/>
    <row r="9517" s="610" customFormat="true"/>
    <row r="9518" s="610" customFormat="true"/>
    <row r="9519" s="610" customFormat="true"/>
    <row r="9520" s="610" customFormat="true"/>
    <row r="9521" s="610" customFormat="true"/>
    <row r="9522" s="610" customFormat="true"/>
    <row r="9523" s="610" customFormat="true"/>
    <row r="9524" s="610" customFormat="true"/>
    <row r="9525" s="610" customFormat="true"/>
    <row r="9526" s="610" customFormat="true"/>
    <row r="9527" s="610" customFormat="true"/>
    <row r="9528" s="610" customFormat="true"/>
    <row r="9529" s="610" customFormat="true"/>
    <row r="9530" s="610" customFormat="true"/>
    <row r="9531" s="610" customFormat="true"/>
    <row r="9532" s="610" customFormat="true"/>
    <row r="9533" s="610" customFormat="true"/>
    <row r="9534" s="610" customFormat="true"/>
    <row r="9535" s="610" customFormat="true"/>
    <row r="9536" s="610" customFormat="true"/>
    <row r="9537" s="610" customFormat="true"/>
    <row r="9538" s="610" customFormat="true"/>
    <row r="9539" s="610" customFormat="true"/>
    <row r="9540" s="610" customFormat="true"/>
    <row r="9541" s="610" customFormat="true"/>
    <row r="9542" s="610" customFormat="true"/>
    <row r="9543" s="610" customFormat="true"/>
    <row r="9544" s="610" customFormat="true"/>
    <row r="9545" s="610" customFormat="true"/>
    <row r="9546" s="610" customFormat="true"/>
    <row r="9547" s="610" customFormat="true"/>
    <row r="9548" s="610" customFormat="true"/>
    <row r="9549" s="610" customFormat="true"/>
    <row r="9550" s="610" customFormat="true"/>
    <row r="9551" s="610" customFormat="true"/>
    <row r="9552" s="610" customFormat="true"/>
    <row r="9553" s="610" customFormat="true"/>
    <row r="9554" s="610" customFormat="true"/>
    <row r="9555" s="610" customFormat="true"/>
    <row r="9556" s="610" customFormat="true"/>
    <row r="9557" s="610" customFormat="true"/>
    <row r="9558" s="610" customFormat="true"/>
    <row r="9559" s="610" customFormat="true"/>
    <row r="9560" s="610" customFormat="true"/>
    <row r="9561" s="610" customFormat="true"/>
    <row r="9562" s="610" customFormat="true"/>
    <row r="9563" s="610" customFormat="true"/>
    <row r="9564" s="610" customFormat="true"/>
    <row r="9565" s="610" customFormat="true"/>
    <row r="9566" s="610" customFormat="true"/>
    <row r="9567" s="610" customFormat="true"/>
    <row r="9568" s="610" customFormat="true"/>
    <row r="9569" s="610" customFormat="true"/>
    <row r="9570" s="610" customFormat="true"/>
    <row r="9571" s="610" customFormat="true"/>
    <row r="9572" s="610" customFormat="true"/>
    <row r="9573" s="610" customFormat="true"/>
    <row r="9574" s="610" customFormat="true"/>
    <row r="9575" s="610" customFormat="true"/>
    <row r="9576" s="610" customFormat="true"/>
    <row r="9577" s="610" customFormat="true"/>
    <row r="9578" s="610" customFormat="true"/>
    <row r="9579" s="610" customFormat="true"/>
    <row r="9580" s="610" customFormat="true"/>
    <row r="9581" s="610" customFormat="true"/>
    <row r="9582" s="610" customFormat="true"/>
    <row r="9583" s="610" customFormat="true"/>
    <row r="9584" s="610" customFormat="true"/>
    <row r="9585" s="610" customFormat="true"/>
    <row r="9586" s="610" customFormat="true"/>
    <row r="9587" s="610" customFormat="true"/>
    <row r="9588" s="610" customFormat="true"/>
    <row r="9589" s="610" customFormat="true"/>
    <row r="9590" s="610" customFormat="true"/>
    <row r="9591" s="610" customFormat="true"/>
    <row r="9592" s="610" customFormat="true"/>
    <row r="9593" s="610" customFormat="true"/>
    <row r="9594" s="610" customFormat="true"/>
    <row r="9595" s="610" customFormat="true"/>
    <row r="9596" s="610" customFormat="true"/>
    <row r="9597" s="610" customFormat="true"/>
    <row r="9598" s="610" customFormat="true"/>
    <row r="9599" s="610" customFormat="true"/>
    <row r="9600" s="610" customFormat="true"/>
    <row r="9601" s="610" customFormat="true"/>
    <row r="9602" s="610" customFormat="true"/>
    <row r="9603" s="610" customFormat="true"/>
    <row r="9604" s="610" customFormat="true"/>
    <row r="9605" s="610" customFormat="true"/>
    <row r="9606" s="610" customFormat="true"/>
    <row r="9607" s="610" customFormat="true"/>
    <row r="9608" s="610" customFormat="true"/>
    <row r="9609" s="610" customFormat="true"/>
    <row r="9610" s="610" customFormat="true"/>
    <row r="9611" s="610" customFormat="true"/>
    <row r="9612" s="610" customFormat="true"/>
    <row r="9613" s="610" customFormat="true"/>
    <row r="9614" s="610" customFormat="true"/>
    <row r="9615" s="610" customFormat="true"/>
    <row r="9616" s="610" customFormat="true"/>
    <row r="9617" s="610" customFormat="true"/>
    <row r="9618" s="610" customFormat="true"/>
    <row r="9619" s="610" customFormat="true"/>
    <row r="9620" s="610" customFormat="true"/>
    <row r="9621" s="610" customFormat="true"/>
    <row r="9622" s="610" customFormat="true"/>
    <row r="9623" s="610" customFormat="true"/>
    <row r="9624" s="610" customFormat="true"/>
    <row r="9625" s="610" customFormat="true"/>
    <row r="9626" s="610" customFormat="true"/>
    <row r="9627" s="610" customFormat="true"/>
    <row r="9628" s="610" customFormat="true"/>
    <row r="9629" s="610" customFormat="true"/>
    <row r="9630" s="610" customFormat="true"/>
    <row r="9631" s="610" customFormat="true"/>
    <row r="9632" s="610" customFormat="true"/>
    <row r="9633" s="610" customFormat="true"/>
    <row r="9634" s="610" customFormat="true"/>
    <row r="9635" s="610" customFormat="true"/>
    <row r="9636" s="610" customFormat="true"/>
    <row r="9637" s="610" customFormat="true"/>
    <row r="9638" s="610" customFormat="true"/>
    <row r="9639" s="610" customFormat="true"/>
    <row r="9640" s="610" customFormat="true"/>
    <row r="9641" s="610" customFormat="true"/>
    <row r="9642" s="610" customFormat="true"/>
    <row r="9643" s="610" customFormat="true"/>
    <row r="9644" s="610" customFormat="true"/>
    <row r="9645" s="610" customFormat="true"/>
    <row r="9646" s="610" customFormat="true"/>
    <row r="9647" s="610" customFormat="true"/>
    <row r="9648" s="610" customFormat="true"/>
    <row r="9649" s="610" customFormat="true"/>
    <row r="9650" s="610" customFormat="true"/>
    <row r="9651" s="610" customFormat="true"/>
    <row r="9652" s="610" customFormat="true"/>
    <row r="9653" s="610" customFormat="true"/>
    <row r="9654" s="610" customFormat="true"/>
    <row r="9655" s="610" customFormat="true"/>
    <row r="9656" s="610" customFormat="true"/>
    <row r="9657" s="610" customFormat="true"/>
    <row r="9658" s="610" customFormat="true"/>
    <row r="9659" s="610" customFormat="true"/>
    <row r="9660" s="610" customFormat="true"/>
    <row r="9661" s="610" customFormat="true"/>
    <row r="9662" s="610" customFormat="true"/>
    <row r="9663" s="610" customFormat="true"/>
    <row r="9664" s="610" customFormat="true"/>
    <row r="9665" s="610" customFormat="true"/>
    <row r="9666" s="610" customFormat="true"/>
    <row r="9667" s="610" customFormat="true"/>
    <row r="9668" s="610" customFormat="true"/>
    <row r="9669" s="610" customFormat="true"/>
    <row r="9670" s="610" customFormat="true"/>
    <row r="9671" s="610" customFormat="true"/>
    <row r="9672" s="610" customFormat="true"/>
    <row r="9673" s="610" customFormat="true"/>
    <row r="9674" s="610" customFormat="true"/>
    <row r="9675" s="610" customFormat="true"/>
    <row r="9676" s="610" customFormat="true"/>
    <row r="9677" s="610" customFormat="true"/>
    <row r="9678" s="610" customFormat="true"/>
    <row r="9679" s="610" customFormat="true"/>
    <row r="9680" s="610" customFormat="true"/>
    <row r="9681" s="610" customFormat="true"/>
    <row r="9682" s="610" customFormat="true"/>
    <row r="9683" s="610" customFormat="true"/>
    <row r="9684" s="610" customFormat="true"/>
    <row r="9685" s="610" customFormat="true"/>
    <row r="9686" s="610" customFormat="true"/>
    <row r="9687" s="610" customFormat="true"/>
    <row r="9688" s="610" customFormat="true"/>
    <row r="9689" s="610" customFormat="true"/>
    <row r="9690" s="610" customFormat="true"/>
    <row r="9691" s="610" customFormat="true"/>
    <row r="9692" s="610" customFormat="true"/>
    <row r="9693" s="610" customFormat="true"/>
    <row r="9694" s="610" customFormat="true"/>
    <row r="9695" s="610" customFormat="true"/>
    <row r="9696" s="610" customFormat="true"/>
    <row r="9697" s="610" customFormat="true"/>
    <row r="9698" s="610" customFormat="true"/>
    <row r="9699" s="610" customFormat="true"/>
    <row r="9700" s="610" customFormat="true"/>
    <row r="9701" s="610" customFormat="true"/>
    <row r="9702" s="610" customFormat="true"/>
    <row r="9703" s="610" customFormat="true"/>
    <row r="9704" s="610" customFormat="true"/>
    <row r="9705" s="610" customFormat="true"/>
    <row r="9706" s="610" customFormat="true"/>
    <row r="9707" s="610" customFormat="true"/>
    <row r="9708" s="610" customFormat="true"/>
    <row r="9709" s="610" customFormat="true"/>
    <row r="9710" s="610" customFormat="true"/>
    <row r="9711" s="610" customFormat="true"/>
    <row r="9712" s="610" customFormat="true"/>
    <row r="9713" s="610" customFormat="true"/>
    <row r="9714" s="610" customFormat="true"/>
    <row r="9715" s="610" customFormat="true"/>
    <row r="9716" s="610" customFormat="true"/>
    <row r="9717" s="610" customFormat="true"/>
    <row r="9718" s="610" customFormat="true"/>
    <row r="9719" s="610" customFormat="true"/>
    <row r="9720" s="610" customFormat="true"/>
    <row r="9721" s="610" customFormat="true"/>
    <row r="9722" s="610" customFormat="true"/>
    <row r="9723" s="610" customFormat="true"/>
    <row r="9724" s="610" customFormat="true"/>
    <row r="9725" s="610" customFormat="true"/>
    <row r="9726" s="610" customFormat="true"/>
    <row r="9727" s="610" customFormat="true"/>
    <row r="9728" s="610" customFormat="true"/>
    <row r="9729" s="610" customFormat="true"/>
    <row r="9730" s="610" customFormat="true"/>
    <row r="9731" s="610" customFormat="true"/>
    <row r="9732" s="610" customFormat="true"/>
    <row r="9733" s="610" customFormat="true"/>
    <row r="9734" s="610" customFormat="true"/>
    <row r="9735" s="610" customFormat="true"/>
    <row r="9736" s="610" customFormat="true"/>
    <row r="9737" s="610" customFormat="true"/>
    <row r="9738" s="610" customFormat="true"/>
    <row r="9739" s="610" customFormat="true"/>
    <row r="9740" s="610" customFormat="true"/>
    <row r="9741" s="610" customFormat="true"/>
    <row r="9742" s="610" customFormat="true"/>
    <row r="9743" s="610" customFormat="true"/>
    <row r="9744" s="610" customFormat="true"/>
    <row r="9745" s="610" customFormat="true"/>
    <row r="9746" s="610" customFormat="true"/>
    <row r="9747" s="610" customFormat="true"/>
    <row r="9748" s="610" customFormat="true"/>
    <row r="9749" s="610" customFormat="true"/>
    <row r="9750" s="610" customFormat="true"/>
    <row r="9751" s="610" customFormat="true"/>
    <row r="9752" s="610" customFormat="true"/>
    <row r="9753" s="610" customFormat="true"/>
    <row r="9754" s="610" customFormat="true"/>
    <row r="9755" s="610" customFormat="true"/>
    <row r="9756" s="610" customFormat="true"/>
    <row r="9757" s="610" customFormat="true"/>
    <row r="9758" s="610" customFormat="true"/>
    <row r="9759" s="610" customFormat="true"/>
    <row r="9760" s="610" customFormat="true"/>
    <row r="9761" s="610" customFormat="true"/>
    <row r="9762" s="610" customFormat="true"/>
    <row r="9763" s="610" customFormat="true"/>
    <row r="9764" s="610" customFormat="true"/>
    <row r="9765" s="610" customFormat="true"/>
    <row r="9766" s="610" customFormat="true"/>
    <row r="9767" s="610" customFormat="true"/>
    <row r="9768" s="610" customFormat="true"/>
    <row r="9769" s="610" customFormat="true"/>
    <row r="9770" s="610" customFormat="true"/>
    <row r="9771" s="610" customFormat="true"/>
    <row r="9772" s="610" customFormat="true"/>
    <row r="9773" s="610" customFormat="true"/>
    <row r="9774" s="610" customFormat="true"/>
    <row r="9775" s="610" customFormat="true"/>
    <row r="9776" s="610" customFormat="true"/>
    <row r="9777" s="610" customFormat="true"/>
    <row r="9778" s="610" customFormat="true"/>
    <row r="9779" s="610" customFormat="true"/>
    <row r="9780" s="610" customFormat="true"/>
    <row r="9781" s="610" customFormat="true"/>
    <row r="9782" s="610" customFormat="true"/>
    <row r="9783" s="610" customFormat="true"/>
    <row r="9784" s="610" customFormat="true"/>
    <row r="9785" s="610" customFormat="true"/>
    <row r="9786" s="610" customFormat="true"/>
    <row r="9787" s="610" customFormat="true"/>
    <row r="9788" s="610" customFormat="true"/>
    <row r="9789" s="610" customFormat="true"/>
    <row r="9790" s="610" customFormat="true"/>
    <row r="9791" s="610" customFormat="true"/>
    <row r="9792" s="610" customFormat="true"/>
    <row r="9793" s="610" customFormat="true"/>
    <row r="9794" s="610" customFormat="true"/>
    <row r="9795" s="610" customFormat="true"/>
    <row r="9796" s="610" customFormat="true"/>
    <row r="9797" s="610" customFormat="true"/>
    <row r="9798" s="610" customFormat="true"/>
    <row r="9799" s="610" customFormat="true"/>
    <row r="9800" s="610" customFormat="true"/>
    <row r="9801" s="610" customFormat="true"/>
    <row r="9802" s="610" customFormat="true"/>
    <row r="9803" s="610" customFormat="true"/>
    <row r="9804" s="610" customFormat="true"/>
    <row r="9805" s="610" customFormat="true"/>
    <row r="9806" s="610" customFormat="true"/>
    <row r="9807" s="610" customFormat="true"/>
    <row r="9808" s="610" customFormat="true"/>
    <row r="9809" s="610" customFormat="true"/>
    <row r="9810" s="610" customFormat="true"/>
    <row r="9811" s="610" customFormat="true"/>
    <row r="9812" s="610" customFormat="true"/>
    <row r="9813" s="610" customFormat="true"/>
    <row r="9814" s="610" customFormat="true"/>
    <row r="9815" s="610" customFormat="true"/>
    <row r="9816" s="610" customFormat="true"/>
    <row r="9817" s="610" customFormat="true"/>
    <row r="9818" s="610" customFormat="true"/>
    <row r="9819" s="610" customFormat="true"/>
    <row r="9820" s="610" customFormat="true"/>
    <row r="9821" s="610" customFormat="true"/>
    <row r="9822" s="610" customFormat="true"/>
    <row r="9823" s="610" customFormat="true"/>
    <row r="9824" s="610" customFormat="true"/>
    <row r="9825" s="610" customFormat="true"/>
    <row r="9826" s="610" customFormat="true"/>
    <row r="9827" s="610" customFormat="true"/>
    <row r="9828" s="610" customFormat="true"/>
    <row r="9829" s="610" customFormat="true"/>
    <row r="9830" s="610" customFormat="true"/>
    <row r="9831" s="610" customFormat="true"/>
    <row r="9832" s="610" customFormat="true"/>
    <row r="9833" s="610" customFormat="true"/>
    <row r="9834" s="610" customFormat="true"/>
    <row r="9835" s="610" customFormat="true"/>
    <row r="9836" s="610" customFormat="true"/>
    <row r="9837" s="610" customFormat="true"/>
    <row r="9838" s="610" customFormat="true"/>
    <row r="9839" s="610" customFormat="true"/>
    <row r="9840" s="610" customFormat="true"/>
    <row r="9841" s="610" customFormat="true"/>
    <row r="9842" s="610" customFormat="true"/>
    <row r="9843" s="610" customFormat="true"/>
    <row r="9844" s="610" customFormat="true"/>
    <row r="9845" s="610" customFormat="true"/>
    <row r="9846" s="610" customFormat="true"/>
    <row r="9847" s="610" customFormat="true"/>
    <row r="9848" s="610" customFormat="true"/>
    <row r="9849" s="610" customFormat="true"/>
    <row r="9850" s="610" customFormat="true"/>
    <row r="9851" s="610" customFormat="true"/>
    <row r="9852" s="610" customFormat="true"/>
    <row r="9853" s="610" customFormat="true"/>
    <row r="9854" s="610" customFormat="true"/>
    <row r="9855" s="610" customFormat="true"/>
    <row r="9856" s="610" customFormat="true"/>
    <row r="9857" s="610" customFormat="true"/>
    <row r="9858" s="610" customFormat="true"/>
    <row r="9859" s="610" customFormat="true"/>
    <row r="9860" s="610" customFormat="true"/>
    <row r="9861" s="610" customFormat="true"/>
    <row r="9862" s="610" customFormat="true"/>
    <row r="9863" s="610" customFormat="true"/>
    <row r="9864" s="610" customFormat="true"/>
    <row r="9865" s="610" customFormat="true"/>
    <row r="9866" s="610" customFormat="true"/>
    <row r="9867" s="610" customFormat="true"/>
    <row r="9868" s="610" customFormat="true"/>
    <row r="9869" s="610" customFormat="true"/>
    <row r="9870" s="610" customFormat="true"/>
    <row r="9871" s="610" customFormat="true"/>
    <row r="9872" s="610" customFormat="true"/>
    <row r="9873" s="610" customFormat="true"/>
    <row r="9874" s="610" customFormat="true"/>
    <row r="9875" s="610" customFormat="true"/>
    <row r="9876" s="610" customFormat="true"/>
    <row r="9877" s="610" customFormat="true"/>
    <row r="9878" s="610" customFormat="true"/>
    <row r="9879" s="610" customFormat="true"/>
    <row r="9880" s="610" customFormat="true"/>
    <row r="9881" s="610" customFormat="true"/>
    <row r="9882" s="610" customFormat="true"/>
    <row r="9883" s="610" customFormat="true"/>
    <row r="9884" s="610" customFormat="true"/>
    <row r="9885" s="610" customFormat="true"/>
    <row r="9886" s="610" customFormat="true"/>
    <row r="9887" s="610" customFormat="true"/>
    <row r="9888" s="610" customFormat="true"/>
    <row r="9889" s="610" customFormat="true"/>
    <row r="9890" s="610" customFormat="true"/>
    <row r="9891" s="610" customFormat="true"/>
    <row r="9892" s="610" customFormat="true"/>
    <row r="9893" s="610" customFormat="true"/>
    <row r="9894" s="610" customFormat="true"/>
    <row r="9895" s="610" customFormat="true"/>
    <row r="9896" s="610" customFormat="true"/>
    <row r="9897" s="610" customFormat="true"/>
    <row r="9898" s="610" customFormat="true"/>
    <row r="9899" s="610" customFormat="true"/>
    <row r="9900" s="610" customFormat="true"/>
    <row r="9901" s="610" customFormat="true"/>
    <row r="9902" s="610" customFormat="true"/>
    <row r="9903" s="610" customFormat="true"/>
    <row r="9904" s="610" customFormat="true"/>
    <row r="9905" s="610" customFormat="true"/>
    <row r="9906" s="610" customFormat="true"/>
    <row r="9907" s="610" customFormat="true"/>
    <row r="9908" s="610" customFormat="true"/>
    <row r="9909" s="610" customFormat="true"/>
    <row r="9910" s="610" customFormat="true"/>
    <row r="9911" s="610" customFormat="true"/>
    <row r="9912" s="610" customFormat="true"/>
    <row r="9913" s="610" customFormat="true"/>
    <row r="9914" s="610" customFormat="true"/>
    <row r="9915" s="610" customFormat="true"/>
    <row r="9916" s="610" customFormat="true"/>
    <row r="9917" s="610" customFormat="true"/>
    <row r="9918" s="610" customFormat="true"/>
    <row r="9919" s="610" customFormat="true"/>
    <row r="9920" s="610" customFormat="true"/>
    <row r="9921" s="610" customFormat="true"/>
    <row r="9922" s="610" customFormat="true"/>
    <row r="9923" s="610" customFormat="true"/>
    <row r="9924" s="610" customFormat="true"/>
    <row r="9925" s="610" customFormat="true"/>
    <row r="9926" s="610" customFormat="true"/>
    <row r="9927" s="610" customFormat="true"/>
    <row r="9928" s="610" customFormat="true"/>
    <row r="9929" s="610" customFormat="true"/>
    <row r="9930" s="610" customFormat="true"/>
    <row r="9931" s="610" customFormat="true"/>
    <row r="9932" s="610" customFormat="true"/>
    <row r="9933" s="610" customFormat="true"/>
    <row r="9934" s="610" customFormat="true"/>
    <row r="9935" s="610" customFormat="true"/>
    <row r="9936" s="610" customFormat="true"/>
    <row r="9937" s="610" customFormat="true"/>
    <row r="9938" s="610" customFormat="true"/>
    <row r="9939" s="610" customFormat="true"/>
    <row r="9940" s="610" customFormat="true"/>
    <row r="9941" s="610" customFormat="true"/>
    <row r="9942" s="610" customFormat="true"/>
    <row r="9943" s="610" customFormat="true"/>
    <row r="9944" s="610" customFormat="true"/>
    <row r="9945" s="610" customFormat="true"/>
    <row r="9946" s="610" customFormat="true"/>
    <row r="9947" s="610" customFormat="true"/>
    <row r="9948" s="610" customFormat="true"/>
    <row r="9949" s="610" customFormat="true"/>
    <row r="9950" s="610" customFormat="true"/>
    <row r="9951" s="610" customFormat="true"/>
    <row r="9952" s="610" customFormat="true"/>
    <row r="9953" s="610" customFormat="true"/>
    <row r="9954" s="610" customFormat="true"/>
    <row r="9955" s="610" customFormat="true"/>
    <row r="9956" s="610" customFormat="true"/>
    <row r="9957" s="610" customFormat="true"/>
    <row r="9958" s="610" customFormat="true"/>
    <row r="9959" s="610" customFormat="true"/>
    <row r="9960" s="610" customFormat="true"/>
    <row r="9961" s="610" customFormat="true"/>
    <row r="9962" s="610" customFormat="true"/>
    <row r="9963" s="610" customFormat="true"/>
    <row r="9964" s="610" customFormat="true"/>
    <row r="9965" s="610" customFormat="true"/>
    <row r="9966" s="610" customFormat="true"/>
    <row r="9967" s="610" customFormat="true"/>
    <row r="9968" s="610" customFormat="true"/>
    <row r="9969" s="610" customFormat="true"/>
    <row r="9970" s="610" customFormat="true"/>
    <row r="9971" s="610" customFormat="true"/>
    <row r="9972" s="610" customFormat="true"/>
    <row r="9973" s="610" customFormat="true"/>
    <row r="9974" s="610" customFormat="true"/>
    <row r="9975" s="610" customFormat="true"/>
    <row r="9976" s="610" customFormat="true"/>
    <row r="9977" s="610" customFormat="true"/>
    <row r="9978" s="610" customFormat="true"/>
    <row r="9979" s="610" customFormat="true"/>
    <row r="9980" s="610" customFormat="true"/>
    <row r="9981" s="610" customFormat="true"/>
    <row r="9982" s="610" customFormat="true"/>
    <row r="9983" s="610" customFormat="true"/>
    <row r="9984" s="610" customFormat="true"/>
    <row r="9985" s="610" customFormat="true"/>
    <row r="9986" s="610" customFormat="true"/>
    <row r="9987" s="610" customFormat="true"/>
    <row r="9988" s="610" customFormat="true"/>
    <row r="9989" s="610" customFormat="true"/>
    <row r="9990" s="610" customFormat="true"/>
    <row r="9991" s="610" customFormat="true"/>
    <row r="9992" s="610" customFormat="true"/>
    <row r="9993" s="610" customFormat="true"/>
    <row r="9994" s="610" customFormat="true"/>
    <row r="9995" s="610" customFormat="true"/>
    <row r="9996" s="610" customFormat="true"/>
    <row r="9997" s="610" customFormat="true"/>
    <row r="9998" s="610" customFormat="true"/>
    <row r="9999" s="610" customFormat="true"/>
    <row r="10000" s="610" customFormat="true"/>
    <row r="10001" s="610" customFormat="true"/>
    <row r="10002" s="610" customFormat="true"/>
    <row r="10003" s="610" customFormat="true"/>
    <row r="10004" s="610" customFormat="true"/>
    <row r="10005" s="610" customFormat="true"/>
    <row r="10006" s="610" customFormat="true"/>
    <row r="10007" s="610" customFormat="true"/>
    <row r="10008" s="610" customFormat="true"/>
    <row r="10009" s="610" customFormat="true"/>
    <row r="10010" s="610" customFormat="true"/>
    <row r="10011" s="610" customFormat="true"/>
    <row r="10012" s="610" customFormat="true"/>
    <row r="10013" s="610" customFormat="true"/>
    <row r="10014" s="610" customFormat="true"/>
    <row r="10015" s="610" customFormat="true"/>
    <row r="10016" s="610" customFormat="true"/>
    <row r="10017" s="610" customFormat="true"/>
    <row r="10018" s="610" customFormat="true"/>
    <row r="10019" s="610" customFormat="true"/>
    <row r="10020" s="610" customFormat="true"/>
    <row r="10021" s="610" customFormat="true"/>
    <row r="10022" s="610" customFormat="true"/>
    <row r="10023" s="610" customFormat="true"/>
    <row r="10024" s="610" customFormat="true"/>
    <row r="10025" s="610" customFormat="true"/>
    <row r="10026" s="610" customFormat="true"/>
    <row r="10027" s="610" customFormat="true"/>
    <row r="10028" s="610" customFormat="true"/>
    <row r="10029" s="610" customFormat="true"/>
    <row r="10030" s="610" customFormat="true"/>
    <row r="10031" s="610" customFormat="true"/>
    <row r="10032" s="610" customFormat="true"/>
    <row r="10033" s="610" customFormat="true"/>
    <row r="10034" s="610" customFormat="true"/>
    <row r="10035" s="610" customFormat="true"/>
    <row r="10036" s="610" customFormat="true"/>
    <row r="10037" s="610" customFormat="true"/>
    <row r="10038" s="610" customFormat="true"/>
    <row r="10039" s="610" customFormat="true"/>
    <row r="10040" s="610" customFormat="true"/>
    <row r="10041" s="610" customFormat="true"/>
    <row r="10042" s="610" customFormat="true"/>
    <row r="10043" s="610" customFormat="true"/>
    <row r="10044" s="610" customFormat="true"/>
    <row r="10045" s="610" customFormat="true"/>
    <row r="10046" s="610" customFormat="true"/>
    <row r="10047" s="610" customFormat="true"/>
    <row r="10048" s="610" customFormat="true"/>
    <row r="10049" s="610" customFormat="true"/>
    <row r="10050" s="610" customFormat="true"/>
    <row r="10051" s="610" customFormat="true"/>
    <row r="10052" s="610" customFormat="true"/>
    <row r="10053" s="610" customFormat="true"/>
    <row r="10054" s="610" customFormat="true"/>
    <row r="10055" s="610" customFormat="true"/>
    <row r="10056" s="610" customFormat="true"/>
    <row r="10057" s="610" customFormat="true"/>
    <row r="10058" s="610" customFormat="true"/>
    <row r="10059" s="610" customFormat="true"/>
    <row r="10060" s="610" customFormat="true"/>
    <row r="10061" s="610" customFormat="true"/>
    <row r="10062" s="610" customFormat="true"/>
    <row r="10063" s="610" customFormat="true"/>
    <row r="10064" s="610" customFormat="true"/>
    <row r="10065" s="610" customFormat="true"/>
    <row r="10066" s="610" customFormat="true"/>
    <row r="10067" s="610" customFormat="true"/>
    <row r="10068" s="610" customFormat="true"/>
    <row r="10069" s="610" customFormat="true"/>
    <row r="10070" s="610" customFormat="true"/>
    <row r="10071" s="610" customFormat="true"/>
    <row r="10072" s="610" customFormat="true"/>
    <row r="10073" s="610" customFormat="true"/>
    <row r="10074" s="610" customFormat="true"/>
    <row r="10075" s="610" customFormat="true"/>
    <row r="10076" s="610" customFormat="true"/>
    <row r="10077" s="610" customFormat="true"/>
    <row r="10078" s="610" customFormat="true"/>
    <row r="10079" s="610" customFormat="true"/>
    <row r="10080" s="610" customFormat="true"/>
    <row r="10081" s="610" customFormat="true"/>
    <row r="10082" s="610" customFormat="true"/>
    <row r="10083" s="610" customFormat="true"/>
    <row r="10084" s="610" customFormat="true"/>
    <row r="10085" s="610" customFormat="true"/>
    <row r="10086" s="610" customFormat="true"/>
    <row r="10087" s="610" customFormat="true"/>
    <row r="10088" s="610" customFormat="true"/>
    <row r="10089" s="610" customFormat="true"/>
    <row r="10090" s="610" customFormat="true"/>
    <row r="10091" s="610" customFormat="true"/>
    <row r="10092" s="610" customFormat="true"/>
    <row r="10093" s="610" customFormat="true"/>
    <row r="10094" s="610" customFormat="true"/>
    <row r="10095" s="610" customFormat="true"/>
    <row r="10096" s="610" customFormat="true"/>
    <row r="10097" s="610" customFormat="true"/>
    <row r="10098" s="610" customFormat="true"/>
    <row r="10099" s="610" customFormat="true"/>
    <row r="10100" s="610" customFormat="true"/>
    <row r="10101" s="610" customFormat="true"/>
    <row r="10102" s="610" customFormat="true"/>
    <row r="10103" s="610" customFormat="true"/>
    <row r="10104" s="610" customFormat="true"/>
    <row r="10105" s="610" customFormat="true"/>
    <row r="10106" s="610" customFormat="true"/>
    <row r="10107" s="610" customFormat="true"/>
    <row r="10108" s="610" customFormat="true"/>
    <row r="10109" s="610" customFormat="true"/>
    <row r="10110" s="610" customFormat="true"/>
    <row r="10111" s="610" customFormat="true"/>
    <row r="10112" s="610" customFormat="true"/>
    <row r="10113" s="610" customFormat="true"/>
    <row r="10114" s="610" customFormat="true"/>
    <row r="10115" s="610" customFormat="true"/>
    <row r="10116" s="610" customFormat="true"/>
    <row r="10117" s="610" customFormat="true"/>
    <row r="10118" s="610" customFormat="true"/>
    <row r="10119" s="610" customFormat="true"/>
    <row r="10120" s="610" customFormat="true"/>
    <row r="10121" s="610" customFormat="true"/>
    <row r="10122" s="610" customFormat="true"/>
    <row r="10123" s="610" customFormat="true"/>
    <row r="10124" s="610" customFormat="true"/>
    <row r="10125" s="610" customFormat="true"/>
    <row r="10126" s="610" customFormat="true"/>
    <row r="10127" s="610" customFormat="true"/>
    <row r="10128" s="610" customFormat="true"/>
    <row r="10129" s="610" customFormat="true"/>
    <row r="10130" s="610" customFormat="true"/>
    <row r="10131" s="610" customFormat="true"/>
    <row r="10132" s="610" customFormat="true"/>
    <row r="10133" s="610" customFormat="true"/>
    <row r="10134" s="610" customFormat="true"/>
    <row r="10135" s="610" customFormat="true"/>
    <row r="10136" s="610" customFormat="true"/>
    <row r="10137" s="610" customFormat="true"/>
    <row r="10138" s="610" customFormat="true"/>
    <row r="10139" s="610" customFormat="true"/>
    <row r="10140" s="610" customFormat="true"/>
    <row r="10141" s="610" customFormat="true"/>
    <row r="10142" s="610" customFormat="true"/>
    <row r="10143" s="610" customFormat="true"/>
    <row r="10144" s="610" customFormat="true"/>
    <row r="10145" s="610" customFormat="true"/>
    <row r="10146" s="610" customFormat="true"/>
    <row r="10147" s="610" customFormat="true"/>
    <row r="10148" s="610" customFormat="true"/>
    <row r="10149" s="610" customFormat="true"/>
    <row r="10150" s="610" customFormat="true"/>
    <row r="10151" s="610" customFormat="true"/>
    <row r="10152" s="610" customFormat="true"/>
    <row r="10153" s="610" customFormat="true"/>
    <row r="10154" s="610" customFormat="true"/>
    <row r="10155" s="610" customFormat="true"/>
    <row r="10156" s="610" customFormat="true"/>
    <row r="10157" s="610" customFormat="true"/>
    <row r="10158" s="610" customFormat="true"/>
    <row r="10159" s="610" customFormat="true"/>
    <row r="10160" s="610" customFormat="true"/>
    <row r="10161" s="610" customFormat="true"/>
    <row r="10162" s="610" customFormat="true"/>
    <row r="10163" s="610" customFormat="true"/>
    <row r="10164" s="610" customFormat="true"/>
    <row r="10165" s="610" customFormat="true"/>
    <row r="10166" s="610" customFormat="true"/>
    <row r="10167" s="610" customFormat="true"/>
    <row r="10168" s="610" customFormat="true"/>
    <row r="10169" s="610" customFormat="true"/>
    <row r="10170" s="610" customFormat="true"/>
    <row r="10171" s="610" customFormat="true"/>
    <row r="10172" s="610" customFormat="true"/>
    <row r="10173" s="610" customFormat="true"/>
    <row r="10174" s="610" customFormat="true"/>
    <row r="10175" s="610" customFormat="true"/>
    <row r="10176" s="610" customFormat="true"/>
    <row r="10177" s="610" customFormat="true"/>
    <row r="10178" s="610" customFormat="true"/>
    <row r="10179" s="610" customFormat="true"/>
    <row r="10180" s="610" customFormat="true"/>
    <row r="10181" s="610" customFormat="true"/>
    <row r="10182" s="610" customFormat="true"/>
    <row r="10183" s="610" customFormat="true"/>
    <row r="10184" s="610" customFormat="true"/>
    <row r="10185" s="610" customFormat="true"/>
    <row r="10186" s="610" customFormat="true"/>
    <row r="10187" s="610" customFormat="true"/>
    <row r="10188" s="610" customFormat="true"/>
    <row r="10189" s="610" customFormat="true"/>
    <row r="10190" s="610" customFormat="true"/>
    <row r="10191" s="610" customFormat="true"/>
    <row r="10192" s="610" customFormat="true"/>
    <row r="10193" s="610" customFormat="true"/>
    <row r="10194" s="610" customFormat="true"/>
    <row r="10195" s="610" customFormat="true"/>
    <row r="10196" s="610" customFormat="true"/>
    <row r="10197" s="610" customFormat="true"/>
    <row r="10198" s="610" customFormat="true"/>
    <row r="10199" s="610" customFormat="true"/>
    <row r="10200" s="610" customFormat="true"/>
    <row r="10201" s="610" customFormat="true"/>
    <row r="10202" s="610" customFormat="true"/>
    <row r="10203" s="610" customFormat="true"/>
    <row r="10204" s="610" customFormat="true"/>
    <row r="10205" s="610" customFormat="true"/>
    <row r="10206" s="610" customFormat="true"/>
    <row r="10207" s="610" customFormat="true"/>
    <row r="10208" s="610" customFormat="true"/>
    <row r="10209" s="610" customFormat="true"/>
    <row r="10210" s="610" customFormat="true"/>
    <row r="10211" s="610" customFormat="true"/>
    <row r="10212" s="610" customFormat="true"/>
    <row r="10213" s="610" customFormat="true"/>
    <row r="10214" s="610" customFormat="true"/>
    <row r="10215" s="610" customFormat="true"/>
    <row r="10216" s="610" customFormat="true"/>
    <row r="10217" s="610" customFormat="true"/>
    <row r="10218" s="610" customFormat="true"/>
    <row r="10219" s="610" customFormat="true"/>
    <row r="10220" s="610" customFormat="true"/>
    <row r="10221" s="610" customFormat="true"/>
    <row r="10222" s="610" customFormat="true"/>
    <row r="10223" s="610" customFormat="true"/>
    <row r="10224" s="610" customFormat="true"/>
    <row r="10225" s="610" customFormat="true"/>
    <row r="10226" s="610" customFormat="true"/>
    <row r="10227" s="610" customFormat="true"/>
    <row r="10228" s="610" customFormat="true"/>
    <row r="10229" s="610" customFormat="true"/>
    <row r="10230" s="610" customFormat="true"/>
    <row r="10231" s="610" customFormat="true"/>
    <row r="10232" s="610" customFormat="true"/>
    <row r="10233" s="610" customFormat="true"/>
    <row r="10234" s="610" customFormat="true"/>
    <row r="10235" s="610" customFormat="true"/>
    <row r="10236" s="610" customFormat="true"/>
    <row r="10237" s="610" customFormat="true"/>
    <row r="10238" s="610" customFormat="true"/>
    <row r="10239" s="610" customFormat="true"/>
    <row r="10240" s="610" customFormat="true"/>
    <row r="10241" s="610" customFormat="true"/>
    <row r="10242" s="610" customFormat="true"/>
    <row r="10243" s="610" customFormat="true"/>
    <row r="10244" s="610" customFormat="true"/>
    <row r="10245" s="610" customFormat="true"/>
    <row r="10246" s="610" customFormat="true"/>
    <row r="10247" s="610" customFormat="true"/>
    <row r="10248" s="610" customFormat="true"/>
    <row r="10249" s="610" customFormat="true"/>
    <row r="10250" s="610" customFormat="true"/>
    <row r="10251" s="610" customFormat="true"/>
    <row r="10252" s="610" customFormat="true"/>
    <row r="10253" s="610" customFormat="true"/>
    <row r="10254" s="610" customFormat="true"/>
    <row r="10255" s="610" customFormat="true"/>
    <row r="10256" s="610" customFormat="true"/>
    <row r="10257" s="610" customFormat="true"/>
    <row r="10258" s="610" customFormat="true"/>
    <row r="10259" s="610" customFormat="true"/>
    <row r="10260" s="610" customFormat="true"/>
    <row r="10261" s="610" customFormat="true"/>
    <row r="10262" s="610" customFormat="true"/>
    <row r="10263" s="610" customFormat="true"/>
    <row r="10264" s="610" customFormat="true"/>
    <row r="10265" s="610" customFormat="true"/>
    <row r="10266" s="610" customFormat="true"/>
    <row r="10267" s="610" customFormat="true"/>
    <row r="10268" s="610" customFormat="true"/>
    <row r="10269" s="610" customFormat="true"/>
    <row r="10270" s="610" customFormat="true"/>
    <row r="10271" s="610" customFormat="true"/>
    <row r="10272" s="610" customFormat="true"/>
    <row r="10273" s="610" customFormat="true"/>
    <row r="10274" s="610" customFormat="true"/>
    <row r="10275" s="610" customFormat="true"/>
    <row r="10276" s="610" customFormat="true"/>
    <row r="10277" s="610" customFormat="true"/>
    <row r="10278" s="610" customFormat="true"/>
    <row r="10279" s="610" customFormat="true"/>
    <row r="10280" s="610" customFormat="true"/>
    <row r="10281" s="610" customFormat="true"/>
    <row r="10282" s="610" customFormat="true"/>
    <row r="10283" s="610" customFormat="true"/>
    <row r="10284" s="610" customFormat="true"/>
    <row r="10285" s="610" customFormat="true"/>
    <row r="10286" s="610" customFormat="true"/>
    <row r="10287" s="610" customFormat="true"/>
    <row r="10288" s="610" customFormat="true"/>
    <row r="10289" s="610" customFormat="true"/>
    <row r="10290" s="610" customFormat="true"/>
    <row r="10291" s="610" customFormat="true"/>
    <row r="10292" s="610" customFormat="true"/>
    <row r="10293" s="610" customFormat="true"/>
    <row r="10294" s="610" customFormat="true"/>
    <row r="10295" s="610" customFormat="true"/>
    <row r="10296" s="610" customFormat="true"/>
    <row r="10297" s="610" customFormat="true"/>
    <row r="10298" s="610" customFormat="true"/>
    <row r="10299" s="610" customFormat="true"/>
    <row r="10300" s="610" customFormat="true"/>
    <row r="10301" s="610" customFormat="true"/>
    <row r="10302" s="610" customFormat="true"/>
    <row r="10303" s="610" customFormat="true"/>
    <row r="10304" s="610" customFormat="true"/>
    <row r="10305" s="610" customFormat="true"/>
    <row r="10306" s="610" customFormat="true"/>
    <row r="10307" s="610" customFormat="true"/>
    <row r="10308" s="610" customFormat="true"/>
    <row r="10309" s="610" customFormat="true"/>
    <row r="10310" s="610" customFormat="true"/>
    <row r="10311" s="610" customFormat="true"/>
    <row r="10312" s="610" customFormat="true"/>
    <row r="10313" s="610" customFormat="true"/>
    <row r="10314" s="610" customFormat="true"/>
    <row r="10315" s="610" customFormat="true"/>
    <row r="10316" s="610" customFormat="true"/>
    <row r="10317" s="610" customFormat="true"/>
    <row r="10318" s="610" customFormat="true"/>
    <row r="10319" s="610" customFormat="true"/>
    <row r="10320" s="610" customFormat="true"/>
    <row r="10321" s="610" customFormat="true"/>
    <row r="10322" s="610" customFormat="true"/>
    <row r="10323" s="610" customFormat="true"/>
    <row r="10324" s="610" customFormat="true"/>
    <row r="10325" s="610" customFormat="true"/>
    <row r="10326" s="610" customFormat="true"/>
    <row r="10327" s="610" customFormat="true"/>
    <row r="10328" s="610" customFormat="true"/>
    <row r="10329" s="610" customFormat="true"/>
    <row r="10330" s="610" customFormat="true"/>
    <row r="10331" s="610" customFormat="true"/>
    <row r="10332" s="610" customFormat="true"/>
    <row r="10333" s="610" customFormat="true"/>
    <row r="10334" s="610" customFormat="true"/>
    <row r="10335" s="610" customFormat="true"/>
    <row r="10336" s="610" customFormat="true"/>
    <row r="10337" s="610" customFormat="true"/>
    <row r="10338" s="610" customFormat="true"/>
    <row r="10339" s="610" customFormat="true"/>
    <row r="10340" s="610" customFormat="true"/>
    <row r="10341" s="610" customFormat="true"/>
    <row r="10342" s="610" customFormat="true"/>
    <row r="10343" s="610" customFormat="true"/>
    <row r="10344" s="610" customFormat="true"/>
    <row r="10345" s="610" customFormat="true"/>
    <row r="10346" s="610" customFormat="true"/>
    <row r="10347" s="610" customFormat="true"/>
    <row r="10348" s="610" customFormat="true"/>
    <row r="10349" s="610" customFormat="true"/>
    <row r="10350" s="610" customFormat="true"/>
    <row r="10351" s="610" customFormat="true"/>
    <row r="10352" s="610" customFormat="true"/>
    <row r="10353" s="610" customFormat="true"/>
    <row r="10354" s="610" customFormat="true"/>
    <row r="10355" s="610" customFormat="true"/>
    <row r="10356" s="610" customFormat="true"/>
    <row r="10357" s="610" customFormat="true"/>
    <row r="10358" s="610" customFormat="true"/>
    <row r="10359" s="610" customFormat="true"/>
    <row r="10360" s="610" customFormat="true"/>
    <row r="10361" s="610" customFormat="true"/>
    <row r="10362" s="610" customFormat="true"/>
    <row r="10363" s="610" customFormat="true"/>
    <row r="10364" s="610" customFormat="true"/>
    <row r="10365" s="610" customFormat="true"/>
    <row r="10366" s="610" customFormat="true"/>
    <row r="10367" s="610" customFormat="true"/>
    <row r="10368" s="610" customFormat="true"/>
    <row r="10369" s="610" customFormat="true"/>
    <row r="10370" s="610" customFormat="true"/>
    <row r="10371" s="610" customFormat="true"/>
    <row r="10372" s="610" customFormat="true"/>
    <row r="10373" s="610" customFormat="true"/>
    <row r="10374" s="610" customFormat="true"/>
    <row r="10375" s="610" customFormat="true"/>
    <row r="10376" s="610" customFormat="true"/>
    <row r="10377" s="610" customFormat="true"/>
    <row r="10378" s="610" customFormat="true"/>
    <row r="10379" s="610" customFormat="true"/>
    <row r="10380" s="610" customFormat="true"/>
    <row r="10381" s="610" customFormat="true"/>
    <row r="10382" s="610" customFormat="true"/>
    <row r="10383" s="610" customFormat="true"/>
    <row r="10384" s="610" customFormat="true"/>
    <row r="10385" s="610" customFormat="true"/>
    <row r="10386" s="610" customFormat="true"/>
    <row r="10387" s="610" customFormat="true"/>
    <row r="10388" s="610" customFormat="true"/>
    <row r="10389" s="610" customFormat="true"/>
    <row r="10390" s="610" customFormat="true"/>
    <row r="10391" s="610" customFormat="true"/>
    <row r="10392" s="610" customFormat="true"/>
    <row r="10393" s="610" customFormat="true"/>
    <row r="10394" s="610" customFormat="true"/>
    <row r="10395" s="610" customFormat="true"/>
    <row r="10396" s="610" customFormat="true"/>
    <row r="10397" s="610" customFormat="true"/>
    <row r="10398" s="610" customFormat="true"/>
    <row r="10399" s="610" customFormat="true"/>
    <row r="10400" s="610" customFormat="true"/>
    <row r="10401" s="610" customFormat="true"/>
    <row r="10402" s="610" customFormat="true"/>
    <row r="10403" s="610" customFormat="true"/>
    <row r="10404" s="610" customFormat="true"/>
    <row r="10405" s="610" customFormat="true"/>
    <row r="10406" s="610" customFormat="true"/>
    <row r="10407" s="610" customFormat="true"/>
    <row r="10408" s="610" customFormat="true"/>
    <row r="10409" s="610" customFormat="true"/>
    <row r="10410" s="610" customFormat="true"/>
    <row r="10411" s="610" customFormat="true"/>
    <row r="10412" s="610" customFormat="true"/>
    <row r="10413" s="610" customFormat="true"/>
    <row r="10414" s="610" customFormat="true"/>
    <row r="10415" s="610" customFormat="true"/>
    <row r="10416" s="610" customFormat="true"/>
    <row r="10417" s="610" customFormat="true"/>
    <row r="10418" s="610" customFormat="true"/>
    <row r="10419" s="610" customFormat="true"/>
    <row r="10420" s="610" customFormat="true"/>
    <row r="10421" s="610" customFormat="true"/>
    <row r="10422" s="610" customFormat="true"/>
    <row r="10423" s="610" customFormat="true"/>
    <row r="10424" s="610" customFormat="true"/>
    <row r="10425" s="610" customFormat="true"/>
    <row r="10426" s="610" customFormat="true"/>
    <row r="10427" s="610" customFormat="true"/>
    <row r="10428" s="610" customFormat="true"/>
    <row r="10429" s="610" customFormat="true"/>
    <row r="10430" s="610" customFormat="true"/>
    <row r="10431" s="610" customFormat="true"/>
    <row r="10432" s="610" customFormat="true"/>
    <row r="10433" s="610" customFormat="true"/>
    <row r="10434" s="610" customFormat="true"/>
    <row r="10435" s="610" customFormat="true"/>
    <row r="10436" s="610" customFormat="true"/>
    <row r="10437" s="610" customFormat="true"/>
    <row r="10438" s="610" customFormat="true"/>
    <row r="10439" s="610" customFormat="true"/>
    <row r="10440" s="610" customFormat="true"/>
    <row r="10441" s="610" customFormat="true"/>
    <row r="10442" s="610" customFormat="true"/>
    <row r="10443" s="610" customFormat="true"/>
    <row r="10444" s="610" customFormat="true"/>
    <row r="10445" s="610" customFormat="true"/>
    <row r="10446" s="610" customFormat="true"/>
    <row r="10447" s="610" customFormat="true"/>
    <row r="10448" s="610" customFormat="true"/>
    <row r="10449" s="610" customFormat="true"/>
    <row r="10450" s="610" customFormat="true"/>
    <row r="10451" s="610" customFormat="true"/>
    <row r="10452" s="610" customFormat="true"/>
    <row r="10453" s="610" customFormat="true"/>
    <row r="10454" s="610" customFormat="true"/>
    <row r="10455" s="610" customFormat="true"/>
    <row r="10456" s="610" customFormat="true"/>
    <row r="10457" s="610" customFormat="true"/>
    <row r="10458" s="610" customFormat="true"/>
    <row r="10459" s="610" customFormat="true"/>
    <row r="10460" s="610" customFormat="true"/>
    <row r="10461" s="610" customFormat="true"/>
    <row r="10462" s="610" customFormat="true"/>
    <row r="10463" s="610" customFormat="true"/>
    <row r="10464" s="610" customFormat="true"/>
    <row r="10465" s="610" customFormat="true"/>
    <row r="10466" s="610" customFormat="true"/>
    <row r="10467" s="610" customFormat="true"/>
    <row r="10468" s="610" customFormat="true"/>
    <row r="10469" s="610" customFormat="true"/>
    <row r="10470" s="610" customFormat="true"/>
    <row r="10471" s="610" customFormat="true"/>
    <row r="10472" s="610" customFormat="true"/>
    <row r="10473" s="610" customFormat="true"/>
    <row r="10474" s="610" customFormat="true"/>
    <row r="10475" s="610" customFormat="true"/>
    <row r="10476" s="610" customFormat="true"/>
    <row r="10477" s="610" customFormat="true"/>
    <row r="10478" s="610" customFormat="true"/>
    <row r="10479" s="610" customFormat="true"/>
    <row r="10480" s="610" customFormat="true"/>
    <row r="10481" s="610" customFormat="true"/>
    <row r="10482" s="610" customFormat="true"/>
    <row r="10483" s="610" customFormat="true"/>
    <row r="10484" s="610" customFormat="true"/>
    <row r="10485" s="610" customFormat="true"/>
    <row r="10486" s="610" customFormat="true"/>
    <row r="10487" s="610" customFormat="true"/>
    <row r="10488" s="610" customFormat="true"/>
    <row r="10489" s="610" customFormat="true"/>
    <row r="10490" s="610" customFormat="true"/>
    <row r="10491" s="610" customFormat="true"/>
    <row r="10492" s="610" customFormat="true"/>
    <row r="10493" s="610" customFormat="true"/>
    <row r="10494" s="610" customFormat="true"/>
    <row r="10495" s="610" customFormat="true"/>
    <row r="10496" s="610" customFormat="true"/>
    <row r="10497" s="610" customFormat="true"/>
    <row r="10498" s="610" customFormat="true"/>
    <row r="10499" s="610" customFormat="true"/>
    <row r="10500" s="610" customFormat="true"/>
    <row r="10501" s="610" customFormat="true"/>
    <row r="10502" s="610" customFormat="true"/>
    <row r="10503" s="610" customFormat="true"/>
    <row r="10504" s="610" customFormat="true"/>
    <row r="10505" s="610" customFormat="true"/>
    <row r="10506" s="610" customFormat="true"/>
    <row r="10507" s="610" customFormat="true"/>
    <row r="10508" s="610" customFormat="true"/>
    <row r="10509" s="610" customFormat="true"/>
    <row r="10510" s="610" customFormat="true"/>
    <row r="10511" s="610" customFormat="true"/>
    <row r="10512" s="610" customFormat="true"/>
    <row r="10513" s="610" customFormat="true"/>
    <row r="10514" s="610" customFormat="true"/>
    <row r="10515" s="610" customFormat="true"/>
    <row r="10516" s="610" customFormat="true"/>
    <row r="10517" s="610" customFormat="true"/>
    <row r="10518" s="610" customFormat="true"/>
    <row r="10519" s="610" customFormat="true"/>
    <row r="10520" s="610" customFormat="true"/>
    <row r="10521" s="610" customFormat="true"/>
    <row r="10522" s="610" customFormat="true"/>
    <row r="10523" s="610" customFormat="true"/>
    <row r="10524" s="610" customFormat="true"/>
    <row r="10525" s="610" customFormat="true"/>
    <row r="10526" s="610" customFormat="true"/>
    <row r="10527" s="610" customFormat="true"/>
    <row r="10528" s="610" customFormat="true"/>
    <row r="10529" s="610" customFormat="true"/>
    <row r="10530" s="610" customFormat="true"/>
    <row r="10531" s="610" customFormat="true"/>
    <row r="10532" s="610" customFormat="true"/>
    <row r="10533" s="610" customFormat="true"/>
    <row r="10534" s="610" customFormat="true"/>
    <row r="10535" s="610" customFormat="true"/>
    <row r="10536" s="610" customFormat="true"/>
    <row r="10537" s="610" customFormat="true"/>
    <row r="10538" s="610" customFormat="true"/>
    <row r="10539" s="610" customFormat="true"/>
    <row r="10540" s="610" customFormat="true"/>
    <row r="10541" s="610" customFormat="true"/>
    <row r="10542" s="610" customFormat="true"/>
    <row r="10543" s="610" customFormat="true"/>
    <row r="10544" s="610" customFormat="true"/>
    <row r="10545" s="610" customFormat="true"/>
    <row r="10546" s="610" customFormat="true"/>
    <row r="10547" s="610" customFormat="true"/>
    <row r="10548" s="610" customFormat="true"/>
    <row r="10549" s="610" customFormat="true"/>
    <row r="10550" s="610" customFormat="true"/>
    <row r="10551" s="610" customFormat="true"/>
    <row r="10552" s="610" customFormat="true"/>
    <row r="10553" s="610" customFormat="true"/>
    <row r="10554" s="610" customFormat="true"/>
    <row r="10555" s="610" customFormat="true"/>
    <row r="10556" s="610" customFormat="true"/>
    <row r="10557" s="610" customFormat="true"/>
    <row r="10558" s="610" customFormat="true"/>
    <row r="10559" s="610" customFormat="true"/>
    <row r="10560" s="610" customFormat="true"/>
    <row r="10561" s="610" customFormat="true"/>
    <row r="10562" s="610" customFormat="true"/>
    <row r="10563" s="610" customFormat="true"/>
    <row r="10564" s="610" customFormat="true"/>
    <row r="10565" s="610" customFormat="true"/>
    <row r="10566" s="610" customFormat="true"/>
    <row r="10567" s="610" customFormat="true"/>
    <row r="10568" s="610" customFormat="true"/>
    <row r="10569" s="610" customFormat="true"/>
    <row r="10570" s="610" customFormat="true"/>
    <row r="10571" s="610" customFormat="true"/>
    <row r="10572" s="610" customFormat="true"/>
    <row r="10573" s="610" customFormat="true"/>
    <row r="10574" s="610" customFormat="true"/>
    <row r="10575" s="610" customFormat="true"/>
    <row r="10576" s="610" customFormat="true"/>
    <row r="10577" s="610" customFormat="true"/>
    <row r="10578" s="610" customFormat="true"/>
    <row r="10579" s="610" customFormat="true"/>
    <row r="10580" s="610" customFormat="true"/>
    <row r="10581" s="610" customFormat="true"/>
    <row r="10582" s="610" customFormat="true"/>
    <row r="10583" s="610" customFormat="true"/>
    <row r="10584" s="610" customFormat="true"/>
    <row r="10585" s="610" customFormat="true"/>
    <row r="10586" s="610" customFormat="true"/>
    <row r="10587" s="610" customFormat="true"/>
    <row r="10588" s="610" customFormat="true"/>
    <row r="10589" s="610" customFormat="true"/>
    <row r="10590" s="610" customFormat="true"/>
    <row r="10591" s="610" customFormat="true"/>
    <row r="10592" s="610" customFormat="true"/>
    <row r="10593" s="610" customFormat="true"/>
    <row r="10594" s="610" customFormat="true"/>
    <row r="10595" s="610" customFormat="true"/>
    <row r="10596" s="610" customFormat="true"/>
    <row r="10597" s="610" customFormat="true"/>
    <row r="10598" s="610" customFormat="true"/>
    <row r="10599" s="610" customFormat="true"/>
    <row r="10600" s="610" customFormat="true"/>
    <row r="10601" s="610" customFormat="true"/>
    <row r="10602" s="610" customFormat="true"/>
    <row r="10603" s="610" customFormat="true"/>
    <row r="10604" s="610" customFormat="true"/>
    <row r="10605" s="610" customFormat="true"/>
    <row r="10606" s="610" customFormat="true"/>
    <row r="10607" s="610" customFormat="true"/>
    <row r="10608" s="610" customFormat="true"/>
    <row r="10609" s="610" customFormat="true"/>
    <row r="10610" s="610" customFormat="true"/>
    <row r="10611" s="610" customFormat="true"/>
    <row r="10612" s="610" customFormat="true"/>
    <row r="10613" s="610" customFormat="true"/>
    <row r="10614" s="610" customFormat="true"/>
    <row r="10615" s="610" customFormat="true"/>
    <row r="10616" s="610" customFormat="true"/>
    <row r="10617" s="610" customFormat="true"/>
    <row r="10618" s="610" customFormat="true"/>
    <row r="10619" s="610" customFormat="true"/>
    <row r="10620" s="610" customFormat="true"/>
    <row r="10621" s="610" customFormat="true"/>
    <row r="10622" s="610" customFormat="true"/>
    <row r="10623" s="610" customFormat="true"/>
    <row r="10624" s="610" customFormat="true"/>
    <row r="10625" s="610" customFormat="true"/>
    <row r="10626" s="610" customFormat="true"/>
    <row r="10627" s="610" customFormat="true"/>
    <row r="10628" s="610" customFormat="true"/>
    <row r="10629" s="610" customFormat="true"/>
    <row r="10630" s="610" customFormat="true"/>
    <row r="10631" s="610" customFormat="true"/>
    <row r="10632" s="610" customFormat="true"/>
    <row r="10633" s="610" customFormat="true"/>
    <row r="10634" s="610" customFormat="true"/>
    <row r="10635" s="610" customFormat="true"/>
    <row r="10636" s="610" customFormat="true"/>
    <row r="10637" s="610" customFormat="true"/>
    <row r="10638" s="610" customFormat="true"/>
    <row r="10639" s="610" customFormat="true"/>
    <row r="10640" s="610" customFormat="true"/>
    <row r="10641" s="610" customFormat="true"/>
    <row r="10642" s="610" customFormat="true"/>
    <row r="10643" s="610" customFormat="true"/>
    <row r="10644" s="610" customFormat="true"/>
    <row r="10645" s="610" customFormat="true"/>
    <row r="10646" s="610" customFormat="true"/>
    <row r="10647" s="610" customFormat="true"/>
    <row r="10648" s="610" customFormat="true"/>
    <row r="10649" s="610" customFormat="true"/>
    <row r="10650" s="610" customFormat="true"/>
    <row r="10651" s="610" customFormat="true"/>
    <row r="10652" s="610" customFormat="true"/>
    <row r="10653" s="610" customFormat="true"/>
    <row r="10654" s="610" customFormat="true"/>
    <row r="10655" s="610" customFormat="true"/>
    <row r="10656" s="610" customFormat="true"/>
    <row r="10657" s="610" customFormat="true"/>
    <row r="10658" s="610" customFormat="true"/>
    <row r="10659" s="610" customFormat="true"/>
    <row r="10660" s="610" customFormat="true"/>
    <row r="10661" s="610" customFormat="true"/>
    <row r="10662" s="610" customFormat="true"/>
    <row r="10663" s="610" customFormat="true"/>
    <row r="10664" s="610" customFormat="true"/>
    <row r="10665" s="610" customFormat="true"/>
    <row r="10666" s="610" customFormat="true"/>
    <row r="10667" s="610" customFormat="true"/>
    <row r="10668" s="610" customFormat="true"/>
    <row r="10669" s="610" customFormat="true"/>
    <row r="10670" s="610" customFormat="true"/>
    <row r="10671" s="610" customFormat="true"/>
    <row r="10672" s="610" customFormat="true"/>
    <row r="10673" s="610" customFormat="true"/>
    <row r="10674" s="610" customFormat="true"/>
    <row r="10675" s="610" customFormat="true"/>
    <row r="10676" s="610" customFormat="true"/>
    <row r="10677" s="610" customFormat="true"/>
    <row r="10678" s="610" customFormat="true"/>
    <row r="10679" s="610" customFormat="true"/>
    <row r="10680" s="610" customFormat="true"/>
    <row r="10681" s="610" customFormat="true"/>
    <row r="10682" s="610" customFormat="true"/>
    <row r="10683" s="610" customFormat="true"/>
    <row r="10684" s="610" customFormat="true"/>
    <row r="10685" s="610" customFormat="true"/>
    <row r="10686" s="610" customFormat="true"/>
    <row r="10687" s="610" customFormat="true"/>
    <row r="10688" s="610" customFormat="true"/>
    <row r="10689" s="610" customFormat="true"/>
    <row r="10690" s="610" customFormat="true"/>
    <row r="10691" s="610" customFormat="true"/>
    <row r="10692" s="610" customFormat="true"/>
    <row r="10693" s="610" customFormat="true"/>
    <row r="10694" s="610" customFormat="true"/>
    <row r="10695" s="610" customFormat="true"/>
    <row r="10696" s="610" customFormat="true"/>
    <row r="10697" s="610" customFormat="true"/>
    <row r="10698" s="610" customFormat="true"/>
    <row r="10699" s="610" customFormat="true"/>
    <row r="10700" s="610" customFormat="true"/>
    <row r="10701" s="610" customFormat="true"/>
    <row r="10702" s="610" customFormat="true"/>
    <row r="10703" s="610" customFormat="true"/>
    <row r="10704" s="610" customFormat="true"/>
    <row r="10705" s="610" customFormat="true"/>
    <row r="10706" s="610" customFormat="true"/>
    <row r="10707" s="610" customFormat="true"/>
    <row r="10708" s="610" customFormat="true"/>
    <row r="10709" s="610" customFormat="true"/>
    <row r="10710" s="610" customFormat="true"/>
    <row r="10711" s="610" customFormat="true"/>
    <row r="10712" s="610" customFormat="true"/>
    <row r="10713" s="610" customFormat="true"/>
    <row r="10714" s="610" customFormat="true"/>
    <row r="10715" s="610" customFormat="true"/>
    <row r="10716" s="610" customFormat="true"/>
    <row r="10717" s="610" customFormat="true"/>
    <row r="10718" s="610" customFormat="true"/>
    <row r="10719" s="610" customFormat="true"/>
    <row r="10720" s="610" customFormat="true"/>
    <row r="10721" s="610" customFormat="true"/>
    <row r="10722" s="610" customFormat="true"/>
    <row r="10723" s="610" customFormat="true"/>
    <row r="10724" s="610" customFormat="true"/>
    <row r="10725" s="610" customFormat="true"/>
    <row r="10726" s="610" customFormat="true"/>
    <row r="10727" s="610" customFormat="true"/>
    <row r="10728" s="610" customFormat="true"/>
    <row r="10729" s="610" customFormat="true"/>
    <row r="10730" s="610" customFormat="true"/>
    <row r="10731" s="610" customFormat="true"/>
    <row r="10732" s="610" customFormat="true"/>
    <row r="10733" s="610" customFormat="true"/>
    <row r="10734" s="610" customFormat="true"/>
    <row r="10735" s="610" customFormat="true"/>
    <row r="10736" s="610" customFormat="true"/>
    <row r="10737" s="610" customFormat="true"/>
    <row r="10738" s="610" customFormat="true"/>
    <row r="10739" s="610" customFormat="true"/>
    <row r="10740" s="610" customFormat="true"/>
    <row r="10741" s="610" customFormat="true"/>
    <row r="10742" s="610" customFormat="true"/>
    <row r="10743" s="610" customFormat="true"/>
    <row r="10744" s="610" customFormat="true"/>
    <row r="10745" s="610" customFormat="true"/>
    <row r="10746" s="610" customFormat="true"/>
    <row r="10747" s="610" customFormat="true"/>
    <row r="10748" s="610" customFormat="true"/>
    <row r="10749" s="610" customFormat="true"/>
    <row r="10750" s="610" customFormat="true"/>
    <row r="10751" s="610" customFormat="true"/>
    <row r="10752" s="610" customFormat="true"/>
    <row r="10753" s="610" customFormat="true"/>
    <row r="10754" s="610" customFormat="true"/>
    <row r="10755" s="610" customFormat="true"/>
    <row r="10756" s="610" customFormat="true"/>
    <row r="10757" s="610" customFormat="true"/>
    <row r="10758" s="610" customFormat="true"/>
    <row r="10759" s="610" customFormat="true"/>
    <row r="10760" s="610" customFormat="true"/>
    <row r="10761" s="610" customFormat="true"/>
    <row r="10762" s="610" customFormat="true"/>
    <row r="10763" s="610" customFormat="true"/>
    <row r="10764" s="610" customFormat="true"/>
    <row r="10765" s="610" customFormat="true"/>
    <row r="10766" s="610" customFormat="true"/>
    <row r="10767" s="610" customFormat="true"/>
    <row r="10768" s="610" customFormat="true"/>
    <row r="10769" s="610" customFormat="true"/>
    <row r="10770" s="610" customFormat="true"/>
    <row r="10771" s="610" customFormat="true"/>
    <row r="10772" s="610" customFormat="true"/>
    <row r="10773" s="610" customFormat="true"/>
    <row r="10774" s="610" customFormat="true"/>
    <row r="10775" s="610" customFormat="true"/>
    <row r="10776" s="610" customFormat="true"/>
    <row r="10777" s="610" customFormat="true"/>
    <row r="10778" s="610" customFormat="true"/>
    <row r="10779" s="610" customFormat="true"/>
    <row r="10780" s="610" customFormat="true"/>
    <row r="10781" s="610" customFormat="true"/>
    <row r="10782" s="610" customFormat="true"/>
    <row r="10783" s="610" customFormat="true"/>
    <row r="10784" s="610" customFormat="true"/>
    <row r="10785" s="610" customFormat="true"/>
    <row r="10786" s="610" customFormat="true"/>
    <row r="10787" s="610" customFormat="true"/>
    <row r="10788" s="610" customFormat="true"/>
    <row r="10789" s="610" customFormat="true"/>
    <row r="10790" s="610" customFormat="true"/>
    <row r="10791" s="610" customFormat="true"/>
    <row r="10792" s="610" customFormat="true"/>
    <row r="10793" s="610" customFormat="true"/>
    <row r="10794" s="610" customFormat="true"/>
    <row r="10795" s="610" customFormat="true"/>
    <row r="10796" s="610" customFormat="true"/>
    <row r="10797" s="610" customFormat="true"/>
    <row r="10798" s="610" customFormat="true"/>
    <row r="10799" s="610" customFormat="true"/>
    <row r="10800" s="610" customFormat="true"/>
    <row r="10801" s="610" customFormat="true"/>
    <row r="10802" s="610" customFormat="true"/>
    <row r="10803" s="610" customFormat="true"/>
    <row r="10804" s="610" customFormat="true"/>
    <row r="10805" s="610" customFormat="true"/>
    <row r="10806" s="610" customFormat="true"/>
    <row r="10807" s="610" customFormat="true"/>
    <row r="10808" s="610" customFormat="true"/>
    <row r="10809" s="610" customFormat="true"/>
    <row r="10810" s="610" customFormat="true"/>
    <row r="10811" s="610" customFormat="true"/>
    <row r="10812" s="610" customFormat="true"/>
    <row r="10813" s="610" customFormat="true"/>
    <row r="10814" s="610" customFormat="true"/>
    <row r="10815" s="610" customFormat="true"/>
    <row r="10816" s="610" customFormat="true"/>
    <row r="10817" s="610" customFormat="true"/>
    <row r="10818" s="610" customFormat="true"/>
    <row r="10819" s="610" customFormat="true"/>
    <row r="10820" s="610" customFormat="true"/>
    <row r="10821" s="610" customFormat="true"/>
    <row r="10822" s="610" customFormat="true"/>
    <row r="10823" s="610" customFormat="true"/>
    <row r="10824" s="610" customFormat="true"/>
    <row r="10825" s="610" customFormat="true"/>
    <row r="10826" s="610" customFormat="true"/>
    <row r="10827" s="610" customFormat="true"/>
    <row r="10828" s="610" customFormat="true"/>
    <row r="10829" s="610" customFormat="true"/>
    <row r="10830" s="610" customFormat="true"/>
    <row r="10831" s="610" customFormat="true"/>
    <row r="10832" s="610" customFormat="true"/>
    <row r="10833" s="610" customFormat="true"/>
    <row r="10834" s="610" customFormat="true"/>
    <row r="10835" s="610" customFormat="true"/>
    <row r="10836" s="610" customFormat="true"/>
    <row r="10837" s="610" customFormat="true"/>
    <row r="10838" s="610" customFormat="true"/>
    <row r="10839" s="610" customFormat="true"/>
    <row r="10840" s="610" customFormat="true"/>
    <row r="10841" s="610" customFormat="true"/>
    <row r="10842" s="610" customFormat="true"/>
    <row r="10843" s="610" customFormat="true"/>
    <row r="10844" s="610" customFormat="true"/>
    <row r="10845" s="610" customFormat="true"/>
    <row r="10846" s="610" customFormat="true"/>
    <row r="10847" s="610" customFormat="true"/>
    <row r="10848" s="610" customFormat="true"/>
    <row r="10849" s="610" customFormat="true"/>
    <row r="10850" s="610" customFormat="true"/>
    <row r="10851" s="610" customFormat="true"/>
    <row r="10852" s="610" customFormat="true"/>
    <row r="10853" s="610" customFormat="true"/>
    <row r="10854" s="610" customFormat="true"/>
    <row r="10855" s="610" customFormat="true"/>
    <row r="10856" s="610" customFormat="true"/>
    <row r="10857" s="610" customFormat="true"/>
    <row r="10858" s="610" customFormat="true"/>
    <row r="10859" s="610" customFormat="true"/>
    <row r="10860" s="610" customFormat="true"/>
    <row r="10861" s="610" customFormat="true"/>
    <row r="10862" s="610" customFormat="true"/>
    <row r="10863" s="610" customFormat="true"/>
    <row r="10864" s="610" customFormat="true"/>
    <row r="10865" s="610" customFormat="true"/>
    <row r="10866" s="610" customFormat="true"/>
    <row r="10867" s="610" customFormat="true"/>
    <row r="10868" s="610" customFormat="true"/>
    <row r="10869" s="610" customFormat="true"/>
    <row r="10870" s="610" customFormat="true"/>
    <row r="10871" s="610" customFormat="true"/>
    <row r="10872" s="610" customFormat="true"/>
    <row r="10873" s="610" customFormat="true"/>
    <row r="10874" s="610" customFormat="true"/>
    <row r="10875" s="610" customFormat="true"/>
    <row r="10876" s="610" customFormat="true"/>
    <row r="10877" s="610" customFormat="true"/>
    <row r="10878" s="610" customFormat="true"/>
    <row r="10879" s="610" customFormat="true"/>
    <row r="10880" s="610" customFormat="true"/>
    <row r="10881" s="610" customFormat="true"/>
    <row r="10882" s="610" customFormat="true"/>
    <row r="10883" s="610" customFormat="true"/>
    <row r="10884" s="610" customFormat="true"/>
    <row r="10885" s="610" customFormat="true"/>
    <row r="10886" s="610" customFormat="true"/>
    <row r="10887" s="610" customFormat="true"/>
    <row r="10888" s="610" customFormat="true"/>
    <row r="10889" s="610" customFormat="true"/>
    <row r="10890" s="610" customFormat="true"/>
    <row r="10891" s="610" customFormat="true"/>
    <row r="10892" s="610" customFormat="true"/>
    <row r="10893" s="610" customFormat="true"/>
    <row r="10894" s="610" customFormat="true"/>
    <row r="10895" s="610" customFormat="true"/>
    <row r="10896" s="610" customFormat="true"/>
    <row r="10897" s="610" customFormat="true"/>
    <row r="10898" s="610" customFormat="true"/>
    <row r="10899" s="610" customFormat="true"/>
    <row r="10900" s="610" customFormat="true"/>
    <row r="10901" s="610" customFormat="true"/>
    <row r="10902" s="610" customFormat="true"/>
    <row r="10903" s="610" customFormat="true"/>
    <row r="10904" s="610" customFormat="true"/>
    <row r="10905" s="610" customFormat="true"/>
    <row r="10906" s="610" customFormat="true"/>
    <row r="10907" s="610" customFormat="true"/>
    <row r="10908" s="610" customFormat="true"/>
    <row r="10909" s="610" customFormat="true"/>
    <row r="10910" s="610" customFormat="true"/>
    <row r="10911" s="610" customFormat="true"/>
    <row r="10912" s="610" customFormat="true"/>
    <row r="10913" s="610" customFormat="true"/>
    <row r="10914" s="610" customFormat="true"/>
    <row r="10915" s="610" customFormat="true"/>
    <row r="10916" s="610" customFormat="true"/>
    <row r="10917" s="610" customFormat="true"/>
    <row r="10918" s="610" customFormat="true"/>
    <row r="10919" s="610" customFormat="true"/>
    <row r="10920" s="610" customFormat="true"/>
    <row r="10921" s="610" customFormat="true"/>
    <row r="10922" s="610" customFormat="true"/>
    <row r="10923" s="610" customFormat="true"/>
    <row r="10924" s="610" customFormat="true"/>
    <row r="10925" s="610" customFormat="true"/>
    <row r="10926" s="610" customFormat="true"/>
    <row r="10927" s="610" customFormat="true"/>
    <row r="10928" s="610" customFormat="true"/>
    <row r="10929" s="610" customFormat="true"/>
    <row r="10930" s="610" customFormat="true"/>
    <row r="10931" s="610" customFormat="true"/>
    <row r="10932" s="610" customFormat="true"/>
    <row r="10933" s="610" customFormat="true"/>
    <row r="10934" s="610" customFormat="true"/>
    <row r="10935" s="610" customFormat="true"/>
    <row r="10936" s="610" customFormat="true"/>
    <row r="10937" s="610" customFormat="true"/>
    <row r="10938" s="610" customFormat="true"/>
    <row r="10939" s="610" customFormat="true"/>
    <row r="10940" s="610" customFormat="true"/>
    <row r="10941" s="610" customFormat="true"/>
    <row r="10942" s="610" customFormat="true"/>
    <row r="10943" s="610" customFormat="true"/>
    <row r="10944" s="610" customFormat="true"/>
    <row r="10945" s="610" customFormat="true"/>
    <row r="10946" s="610" customFormat="true"/>
    <row r="10947" s="610" customFormat="true"/>
    <row r="10948" s="610" customFormat="true"/>
    <row r="10949" s="610" customFormat="true"/>
    <row r="10950" s="610" customFormat="true"/>
    <row r="10951" s="610" customFormat="true"/>
    <row r="10952" s="610" customFormat="true"/>
    <row r="10953" s="610" customFormat="true"/>
    <row r="10954" s="610" customFormat="true"/>
    <row r="10955" s="610" customFormat="true"/>
    <row r="10956" s="610" customFormat="true"/>
    <row r="10957" s="610" customFormat="true"/>
    <row r="10958" s="610" customFormat="true"/>
    <row r="10959" s="610" customFormat="true"/>
    <row r="10960" s="610" customFormat="true"/>
    <row r="10961" s="610" customFormat="true"/>
    <row r="10962" s="610" customFormat="true"/>
    <row r="10963" s="610" customFormat="true"/>
    <row r="10964" s="610" customFormat="true"/>
    <row r="10965" s="610" customFormat="true"/>
    <row r="10966" s="610" customFormat="true"/>
    <row r="10967" s="610" customFormat="true"/>
    <row r="10968" s="610" customFormat="true"/>
    <row r="10969" s="610" customFormat="true"/>
    <row r="10970" s="610" customFormat="true"/>
    <row r="10971" s="610" customFormat="true"/>
    <row r="10972" s="610" customFormat="true"/>
    <row r="10973" s="610" customFormat="true"/>
    <row r="10974" s="610" customFormat="true"/>
    <row r="10975" s="610" customFormat="true"/>
    <row r="10976" s="610" customFormat="true"/>
    <row r="10977" s="610" customFormat="true"/>
    <row r="10978" s="610" customFormat="true"/>
    <row r="10979" s="610" customFormat="true"/>
    <row r="10980" s="610" customFormat="true"/>
    <row r="10981" s="610" customFormat="true"/>
    <row r="10982" s="610" customFormat="true"/>
    <row r="10983" s="610" customFormat="true"/>
    <row r="10984" s="610" customFormat="true"/>
    <row r="10985" s="610" customFormat="true"/>
    <row r="10986" s="610" customFormat="true"/>
    <row r="10987" s="610" customFormat="true"/>
    <row r="10988" s="610" customFormat="true"/>
    <row r="10989" s="610" customFormat="true"/>
    <row r="10990" s="610" customFormat="true"/>
    <row r="10991" s="610" customFormat="true"/>
    <row r="10992" s="610" customFormat="true"/>
    <row r="10993" s="610" customFormat="true"/>
    <row r="10994" s="610" customFormat="true"/>
    <row r="10995" s="610" customFormat="true"/>
    <row r="10996" s="610" customFormat="true"/>
    <row r="10997" s="610" customFormat="true"/>
    <row r="10998" s="610" customFormat="true"/>
    <row r="10999" s="610" customFormat="true"/>
    <row r="11000" s="610" customFormat="true"/>
    <row r="11001" s="610" customFormat="true"/>
    <row r="11002" s="610" customFormat="true"/>
    <row r="11003" s="610" customFormat="true"/>
    <row r="11004" s="610" customFormat="true"/>
    <row r="11005" s="610" customFormat="true"/>
    <row r="11006" s="610" customFormat="true"/>
    <row r="11007" s="610" customFormat="true"/>
    <row r="11008" s="610" customFormat="true"/>
    <row r="11009" s="610" customFormat="true"/>
    <row r="11010" s="610" customFormat="true"/>
    <row r="11011" s="610" customFormat="true"/>
    <row r="11012" s="610" customFormat="true"/>
    <row r="11013" s="610" customFormat="true"/>
    <row r="11014" s="610" customFormat="true"/>
    <row r="11015" s="610" customFormat="true"/>
    <row r="11016" s="610" customFormat="true"/>
    <row r="11017" s="610" customFormat="true"/>
    <row r="11018" s="610" customFormat="true"/>
    <row r="11019" s="610" customFormat="true"/>
    <row r="11020" s="610" customFormat="true"/>
    <row r="11021" s="610" customFormat="true"/>
    <row r="11022" s="610" customFormat="true"/>
    <row r="11023" s="610" customFormat="true"/>
    <row r="11024" s="610" customFormat="true"/>
    <row r="11025" s="610" customFormat="true"/>
    <row r="11026" s="610" customFormat="true"/>
    <row r="11027" s="610" customFormat="true"/>
    <row r="11028" s="610" customFormat="true"/>
    <row r="11029" s="610" customFormat="true"/>
    <row r="11030" s="610" customFormat="true"/>
    <row r="11031" s="610" customFormat="true"/>
    <row r="11032" s="610" customFormat="true"/>
    <row r="11033" s="610" customFormat="true"/>
    <row r="11034" s="610" customFormat="true"/>
    <row r="11035" s="610" customFormat="true"/>
    <row r="11036" s="610" customFormat="true"/>
    <row r="11037" s="610" customFormat="true"/>
    <row r="11038" s="610" customFormat="true"/>
    <row r="11039" s="610" customFormat="true"/>
    <row r="11040" s="610" customFormat="true"/>
    <row r="11041" s="610" customFormat="true"/>
    <row r="11042" s="610" customFormat="true"/>
    <row r="11043" s="610" customFormat="true"/>
    <row r="11044" s="610" customFormat="true"/>
    <row r="11045" s="610" customFormat="true"/>
    <row r="11046" s="610" customFormat="true"/>
    <row r="11047" s="610" customFormat="true"/>
    <row r="11048" s="610" customFormat="true"/>
    <row r="11049" s="610" customFormat="true"/>
    <row r="11050" s="610" customFormat="true"/>
    <row r="11051" s="610" customFormat="true"/>
    <row r="11052" s="610" customFormat="true"/>
    <row r="11053" s="610" customFormat="true"/>
    <row r="11054" s="610" customFormat="true"/>
    <row r="11055" s="610" customFormat="true"/>
    <row r="11056" s="610" customFormat="true"/>
    <row r="11057" s="610" customFormat="true"/>
    <row r="11058" s="610" customFormat="true"/>
    <row r="11059" s="610" customFormat="true"/>
    <row r="11060" s="610" customFormat="true"/>
    <row r="11061" s="610" customFormat="true"/>
    <row r="11062" s="610" customFormat="true"/>
    <row r="11063" s="610" customFormat="true"/>
    <row r="11064" s="610" customFormat="true"/>
    <row r="11065" s="610" customFormat="true"/>
    <row r="11066" s="610" customFormat="true"/>
    <row r="11067" s="610" customFormat="true"/>
    <row r="11068" s="610" customFormat="true"/>
    <row r="11069" s="610" customFormat="true"/>
    <row r="11070" s="610" customFormat="true"/>
    <row r="11071" s="610" customFormat="true"/>
    <row r="11072" s="610" customFormat="true"/>
    <row r="11073" s="610" customFormat="true"/>
    <row r="11074" s="610" customFormat="true"/>
    <row r="11075" s="610" customFormat="true"/>
    <row r="11076" s="610" customFormat="true"/>
    <row r="11077" s="610" customFormat="true"/>
    <row r="11078" s="610" customFormat="true"/>
    <row r="11079" s="610" customFormat="true"/>
    <row r="11080" s="610" customFormat="true"/>
    <row r="11081" s="610" customFormat="true"/>
    <row r="11082" s="610" customFormat="true"/>
    <row r="11083" s="610" customFormat="true"/>
    <row r="11084" s="610" customFormat="true"/>
    <row r="11085" s="610" customFormat="true"/>
    <row r="11086" s="610" customFormat="true"/>
    <row r="11087" s="610" customFormat="true"/>
    <row r="11088" s="610" customFormat="true"/>
    <row r="11089" s="610" customFormat="true"/>
    <row r="11090" s="610" customFormat="true"/>
    <row r="11091" s="610" customFormat="true"/>
    <row r="11092" s="610" customFormat="true"/>
    <row r="11093" s="610" customFormat="true"/>
    <row r="11094" s="610" customFormat="true"/>
    <row r="11095" s="610" customFormat="true"/>
    <row r="11096" s="610" customFormat="true"/>
    <row r="11097" s="610" customFormat="true"/>
    <row r="11098" s="610" customFormat="true"/>
    <row r="11099" s="610" customFormat="true"/>
    <row r="11100" s="610" customFormat="true"/>
    <row r="11101" s="610" customFormat="true"/>
    <row r="11102" s="610" customFormat="true"/>
    <row r="11103" s="610" customFormat="true"/>
    <row r="11104" s="610" customFormat="true"/>
    <row r="11105" s="610" customFormat="true"/>
    <row r="11106" s="610" customFormat="true"/>
    <row r="11107" s="610" customFormat="true"/>
    <row r="11108" s="610" customFormat="true"/>
    <row r="11109" s="610" customFormat="true"/>
    <row r="11110" s="610" customFormat="true"/>
    <row r="11111" s="610" customFormat="true"/>
    <row r="11112" s="610" customFormat="true"/>
    <row r="11113" s="610" customFormat="true"/>
    <row r="11114" s="610" customFormat="true"/>
    <row r="11115" s="610" customFormat="true"/>
    <row r="11116" s="610" customFormat="true"/>
    <row r="11117" s="610" customFormat="true"/>
    <row r="11118" s="610" customFormat="true"/>
    <row r="11119" s="610" customFormat="true"/>
    <row r="11120" s="610" customFormat="true"/>
    <row r="11121" s="610" customFormat="true"/>
    <row r="11122" s="610" customFormat="true"/>
    <row r="11123" s="610" customFormat="true"/>
    <row r="11124" s="610" customFormat="true"/>
    <row r="11125" s="610" customFormat="true"/>
    <row r="11126" s="610" customFormat="true"/>
    <row r="11127" s="610" customFormat="true"/>
    <row r="11128" s="610" customFormat="true"/>
    <row r="11129" s="610" customFormat="true"/>
    <row r="11130" s="610" customFormat="true"/>
    <row r="11131" s="610" customFormat="true"/>
    <row r="11132" s="610" customFormat="true"/>
    <row r="11133" s="610" customFormat="true"/>
    <row r="11134" s="610" customFormat="true"/>
    <row r="11135" s="610" customFormat="true"/>
    <row r="11136" s="610" customFormat="true"/>
    <row r="11137" s="610" customFormat="true"/>
    <row r="11138" s="610" customFormat="true"/>
    <row r="11139" s="610" customFormat="true"/>
    <row r="11140" s="610" customFormat="true"/>
    <row r="11141" s="610" customFormat="true"/>
    <row r="11142" s="610" customFormat="true"/>
    <row r="11143" s="610" customFormat="true"/>
    <row r="11144" s="610" customFormat="true"/>
    <row r="11145" s="610" customFormat="true"/>
    <row r="11146" s="610" customFormat="true"/>
    <row r="11147" s="610" customFormat="true"/>
    <row r="11148" s="610" customFormat="true"/>
    <row r="11149" s="610" customFormat="true"/>
    <row r="11150" s="610" customFormat="true"/>
    <row r="11151" s="610" customFormat="true"/>
    <row r="11152" s="610" customFormat="true"/>
    <row r="11153" s="610" customFormat="true"/>
    <row r="11154" s="610" customFormat="true"/>
    <row r="11155" s="610" customFormat="true"/>
    <row r="11156" s="610" customFormat="true"/>
    <row r="11157" s="610" customFormat="true"/>
    <row r="11158" s="610" customFormat="true"/>
    <row r="11159" s="610" customFormat="true"/>
    <row r="11160" s="610" customFormat="true"/>
    <row r="11161" s="610" customFormat="true"/>
    <row r="11162" s="610" customFormat="true"/>
    <row r="11163" s="610" customFormat="true"/>
    <row r="11164" s="610" customFormat="true"/>
    <row r="11165" s="610" customFormat="true"/>
    <row r="11166" s="610" customFormat="true"/>
    <row r="11167" s="610" customFormat="true"/>
    <row r="11168" s="610" customFormat="true"/>
    <row r="11169" s="610" customFormat="true"/>
    <row r="11170" s="610" customFormat="true"/>
    <row r="11171" s="610" customFormat="true"/>
    <row r="11172" s="610" customFormat="true"/>
    <row r="11173" s="610" customFormat="true"/>
    <row r="11174" s="610" customFormat="true"/>
    <row r="11175" s="610" customFormat="true"/>
    <row r="11176" s="610" customFormat="true"/>
    <row r="11177" s="610" customFormat="true"/>
    <row r="11178" s="610" customFormat="true"/>
    <row r="11179" s="610" customFormat="true"/>
    <row r="11180" s="610" customFormat="true"/>
    <row r="11181" s="610" customFormat="true"/>
    <row r="11182" s="610" customFormat="true"/>
    <row r="11183" s="610" customFormat="true"/>
    <row r="11184" s="610" customFormat="true"/>
    <row r="11185" s="610" customFormat="true"/>
    <row r="11186" s="610" customFormat="true"/>
    <row r="11187" s="610" customFormat="true"/>
    <row r="11188" s="610" customFormat="true"/>
    <row r="11189" s="610" customFormat="true"/>
    <row r="11190" s="610" customFormat="true"/>
    <row r="11191" s="610" customFormat="true"/>
    <row r="11192" s="610" customFormat="true"/>
    <row r="11193" s="610" customFormat="true"/>
    <row r="11194" s="610" customFormat="true"/>
    <row r="11195" s="610" customFormat="true"/>
    <row r="11196" s="610" customFormat="true"/>
    <row r="11197" s="610" customFormat="true"/>
    <row r="11198" s="610" customFormat="true"/>
    <row r="11199" s="610" customFormat="true"/>
    <row r="11200" s="610" customFormat="true"/>
    <row r="11201" s="610" customFormat="true"/>
    <row r="11202" s="610" customFormat="true"/>
    <row r="11203" s="610" customFormat="true"/>
    <row r="11204" s="610" customFormat="true"/>
    <row r="11205" s="610" customFormat="true"/>
    <row r="11206" s="610" customFormat="true"/>
    <row r="11207" s="610" customFormat="true"/>
    <row r="11208" s="610" customFormat="true"/>
    <row r="11209" s="610" customFormat="true"/>
    <row r="11210" s="610" customFormat="true"/>
    <row r="11211" s="610" customFormat="true"/>
    <row r="11212" s="610" customFormat="true"/>
    <row r="11213" s="610" customFormat="true"/>
    <row r="11214" s="610" customFormat="true"/>
    <row r="11215" s="610" customFormat="true"/>
    <row r="11216" s="610" customFormat="true"/>
    <row r="11217" s="610" customFormat="true"/>
    <row r="11218" s="610" customFormat="true"/>
    <row r="11219" s="610" customFormat="true"/>
    <row r="11220" s="610" customFormat="true"/>
    <row r="11221" s="610" customFormat="true"/>
    <row r="11222" s="610" customFormat="true"/>
    <row r="11223" s="610" customFormat="true"/>
    <row r="11224" s="610" customFormat="true"/>
    <row r="11225" s="610" customFormat="true"/>
    <row r="11226" s="610" customFormat="true"/>
    <row r="11227" s="610" customFormat="true"/>
    <row r="11228" s="610" customFormat="true"/>
    <row r="11229" s="610" customFormat="true"/>
    <row r="11230" s="610" customFormat="true"/>
    <row r="11231" s="610" customFormat="true"/>
    <row r="11232" s="610" customFormat="true"/>
    <row r="11233" s="610" customFormat="true"/>
    <row r="11234" s="610" customFormat="true"/>
    <row r="11235" s="610" customFormat="true"/>
    <row r="11236" s="610" customFormat="true"/>
    <row r="11237" s="610" customFormat="true"/>
    <row r="11238" s="610" customFormat="true"/>
    <row r="11239" s="610" customFormat="true"/>
    <row r="11240" s="610" customFormat="true"/>
    <row r="11241" s="610" customFormat="true"/>
    <row r="11242" s="610" customFormat="true"/>
    <row r="11243" s="610" customFormat="true"/>
    <row r="11244" s="610" customFormat="true"/>
    <row r="11245" s="610" customFormat="true"/>
    <row r="11246" s="610" customFormat="true"/>
    <row r="11247" s="610" customFormat="true"/>
    <row r="11248" s="610" customFormat="true"/>
    <row r="11249" s="610" customFormat="true"/>
    <row r="11250" s="610" customFormat="true"/>
    <row r="11251" s="610" customFormat="true"/>
    <row r="11252" s="610" customFormat="true"/>
    <row r="11253" s="610" customFormat="true"/>
    <row r="11254" s="610" customFormat="true"/>
    <row r="11255" s="610" customFormat="true"/>
    <row r="11256" s="610" customFormat="true"/>
    <row r="11257" s="610" customFormat="true"/>
    <row r="11258" s="610" customFormat="true"/>
    <row r="11259" s="610" customFormat="true"/>
    <row r="11260" s="610" customFormat="true"/>
    <row r="11261" s="610" customFormat="true"/>
    <row r="11262" s="610" customFormat="true"/>
    <row r="11263" s="610" customFormat="true"/>
    <row r="11264" s="610" customFormat="true"/>
    <row r="11265" s="610" customFormat="true"/>
    <row r="11266" s="610" customFormat="true"/>
    <row r="11267" s="610" customFormat="true"/>
    <row r="11268" s="610" customFormat="true"/>
    <row r="11269" s="610" customFormat="true"/>
    <row r="11270" s="610" customFormat="true"/>
    <row r="11271" s="610" customFormat="true"/>
    <row r="11272" s="610" customFormat="true"/>
    <row r="11273" s="610" customFormat="true"/>
    <row r="11274" s="610" customFormat="true"/>
    <row r="11275" s="610" customFormat="true"/>
    <row r="11276" s="610" customFormat="true"/>
    <row r="11277" s="610" customFormat="true"/>
    <row r="11278" s="610" customFormat="true"/>
    <row r="11279" s="610" customFormat="true"/>
    <row r="11280" s="610" customFormat="true"/>
    <row r="11281" s="610" customFormat="true"/>
    <row r="11282" s="610" customFormat="true"/>
    <row r="11283" s="610" customFormat="true"/>
    <row r="11284" s="610" customFormat="true"/>
    <row r="11285" s="610" customFormat="true"/>
    <row r="11286" s="610" customFormat="true"/>
    <row r="11287" s="610" customFormat="true"/>
    <row r="11288" s="610" customFormat="true"/>
    <row r="11289" s="610" customFormat="true"/>
    <row r="11290" s="610" customFormat="true"/>
    <row r="11291" s="610" customFormat="true"/>
    <row r="11292" s="610" customFormat="true"/>
    <row r="11293" s="610" customFormat="true"/>
    <row r="11294" s="610" customFormat="true"/>
    <row r="11295" s="610" customFormat="true"/>
    <row r="11296" s="610" customFormat="true"/>
    <row r="11297" s="610" customFormat="true"/>
    <row r="11298" s="610" customFormat="true"/>
    <row r="11299" s="610" customFormat="true"/>
    <row r="11300" s="610" customFormat="true"/>
    <row r="11301" s="610" customFormat="true"/>
    <row r="11302" s="610" customFormat="true"/>
    <row r="11303" s="610" customFormat="true"/>
    <row r="11304" s="610" customFormat="true"/>
    <row r="11305" s="610" customFormat="true"/>
    <row r="11306" s="610" customFormat="true"/>
    <row r="11307" s="610" customFormat="true"/>
    <row r="11308" s="610" customFormat="true"/>
    <row r="11309" s="610" customFormat="true"/>
    <row r="11310" s="610" customFormat="true"/>
    <row r="11311" s="610" customFormat="true"/>
    <row r="11312" s="610" customFormat="true"/>
    <row r="11313" s="610" customFormat="true"/>
    <row r="11314" s="610" customFormat="true"/>
    <row r="11315" s="610" customFormat="true"/>
    <row r="11316" s="610" customFormat="true"/>
    <row r="11317" s="610" customFormat="true"/>
    <row r="11318" s="610" customFormat="true"/>
    <row r="11319" s="610" customFormat="true"/>
    <row r="11320" s="610" customFormat="true"/>
    <row r="11321" s="610" customFormat="true"/>
    <row r="11322" s="610" customFormat="true"/>
    <row r="11323" s="610" customFormat="true"/>
    <row r="11324" s="610" customFormat="true"/>
    <row r="11325" s="610" customFormat="true"/>
    <row r="11326" s="610" customFormat="true"/>
    <row r="11327" s="610" customFormat="true"/>
    <row r="11328" s="610" customFormat="true"/>
    <row r="11329" s="610" customFormat="true"/>
    <row r="11330" s="610" customFormat="true"/>
    <row r="11331" s="610" customFormat="true"/>
    <row r="11332" s="610" customFormat="true"/>
    <row r="11333" s="610" customFormat="true"/>
    <row r="11334" s="610" customFormat="true"/>
    <row r="11335" s="610" customFormat="true"/>
    <row r="11336" s="610" customFormat="true"/>
    <row r="11337" s="610" customFormat="true"/>
    <row r="11338" s="610" customFormat="true"/>
    <row r="11339" s="610" customFormat="true"/>
    <row r="11340" s="610" customFormat="true"/>
    <row r="11341" s="610" customFormat="true"/>
    <row r="11342" s="610" customFormat="true"/>
    <row r="11343" s="610" customFormat="true"/>
    <row r="11344" s="610" customFormat="true"/>
    <row r="11345" s="610" customFormat="true"/>
    <row r="11346" s="610" customFormat="true"/>
    <row r="11347" s="610" customFormat="true"/>
    <row r="11348" s="610" customFormat="true"/>
    <row r="11349" s="610" customFormat="true"/>
    <row r="11350" s="610" customFormat="true"/>
    <row r="11351" s="610" customFormat="true"/>
    <row r="11352" s="610" customFormat="true"/>
    <row r="11353" s="610" customFormat="true"/>
    <row r="11354" s="610" customFormat="true"/>
    <row r="11355" s="610" customFormat="true"/>
    <row r="11356" s="610" customFormat="true"/>
    <row r="11357" s="610" customFormat="true"/>
    <row r="11358" s="610" customFormat="true"/>
    <row r="11359" s="610" customFormat="true"/>
    <row r="11360" s="610" customFormat="true"/>
    <row r="11361" s="610" customFormat="true"/>
    <row r="11362" s="610" customFormat="true"/>
    <row r="11363" s="610" customFormat="true"/>
    <row r="11364" s="610" customFormat="true"/>
    <row r="11365" s="610" customFormat="true"/>
    <row r="11366" s="610" customFormat="true"/>
    <row r="11367" s="610" customFormat="true"/>
    <row r="11368" s="610" customFormat="true"/>
    <row r="11369" s="610" customFormat="true"/>
    <row r="11370" s="610" customFormat="true"/>
    <row r="11371" s="610" customFormat="true"/>
    <row r="11372" s="610" customFormat="true"/>
    <row r="11373" s="610" customFormat="true"/>
    <row r="11374" s="610" customFormat="true"/>
    <row r="11375" s="610" customFormat="true"/>
    <row r="11376" s="610" customFormat="true"/>
    <row r="11377" s="610" customFormat="true"/>
    <row r="11378" s="610" customFormat="true"/>
    <row r="11379" s="610" customFormat="true"/>
    <row r="11380" s="610" customFormat="true"/>
    <row r="11381" s="610" customFormat="true"/>
    <row r="11382" s="610" customFormat="true"/>
    <row r="11383" s="610" customFormat="true"/>
    <row r="11384" s="610" customFormat="true"/>
    <row r="11385" s="610" customFormat="true"/>
    <row r="11386" s="610" customFormat="true"/>
    <row r="11387" s="610" customFormat="true"/>
    <row r="11388" s="610" customFormat="true"/>
    <row r="11389" s="610" customFormat="true"/>
    <row r="11390" s="610" customFormat="true"/>
    <row r="11391" s="610" customFormat="true"/>
    <row r="11392" s="610" customFormat="true"/>
    <row r="11393" s="610" customFormat="true"/>
    <row r="11394" s="610" customFormat="true"/>
    <row r="11395" s="610" customFormat="true"/>
    <row r="11396" s="610" customFormat="true"/>
    <row r="11397" s="610" customFormat="true"/>
    <row r="11398" s="610" customFormat="true"/>
    <row r="11399" s="610" customFormat="true"/>
    <row r="11400" s="610" customFormat="true"/>
    <row r="11401" s="610" customFormat="true"/>
    <row r="11402" s="610" customFormat="true"/>
    <row r="11403" s="610" customFormat="true"/>
    <row r="11404" s="610" customFormat="true"/>
    <row r="11405" s="610" customFormat="true"/>
    <row r="11406" s="610" customFormat="true"/>
    <row r="11407" s="610" customFormat="true"/>
    <row r="11408" s="610" customFormat="true"/>
    <row r="11409" s="610" customFormat="true"/>
    <row r="11410" s="610" customFormat="true"/>
    <row r="11411" s="610" customFormat="true"/>
    <row r="11412" s="610" customFormat="true"/>
    <row r="11413" s="610" customFormat="true"/>
    <row r="11414" s="610" customFormat="true"/>
    <row r="11415" s="610" customFormat="true"/>
    <row r="11416" s="610" customFormat="true"/>
    <row r="11417" s="610" customFormat="true"/>
    <row r="11418" s="610" customFormat="true"/>
    <row r="11419" s="610" customFormat="true"/>
    <row r="11420" s="610" customFormat="true"/>
    <row r="11421" s="610" customFormat="true"/>
    <row r="11422" s="610" customFormat="true"/>
    <row r="11423" s="610" customFormat="true"/>
    <row r="11424" s="610" customFormat="true"/>
    <row r="11425" s="610" customFormat="true"/>
    <row r="11426" s="610" customFormat="true"/>
    <row r="11427" s="610" customFormat="true"/>
    <row r="11428" s="610" customFormat="true"/>
    <row r="11429" s="610" customFormat="true"/>
    <row r="11430" s="610" customFormat="true"/>
    <row r="11431" s="610" customFormat="true"/>
    <row r="11432" s="610" customFormat="true"/>
    <row r="11433" s="610" customFormat="true"/>
    <row r="11434" s="610" customFormat="true"/>
    <row r="11435" s="610" customFormat="true"/>
    <row r="11436" s="610" customFormat="true"/>
    <row r="11437" s="610" customFormat="true"/>
    <row r="11438" s="610" customFormat="true"/>
    <row r="11439" s="610" customFormat="true"/>
    <row r="11440" s="610" customFormat="true"/>
    <row r="11441" s="610" customFormat="true"/>
    <row r="11442" s="610" customFormat="true"/>
    <row r="11443" s="610" customFormat="true"/>
    <row r="11444" s="610" customFormat="true"/>
    <row r="11445" s="610" customFormat="true"/>
    <row r="11446" s="610" customFormat="true"/>
    <row r="11447" s="610" customFormat="true"/>
    <row r="11448" s="610" customFormat="true"/>
    <row r="11449" s="610" customFormat="true"/>
    <row r="11450" s="610" customFormat="true"/>
    <row r="11451" s="610" customFormat="true"/>
    <row r="11452" s="610" customFormat="true"/>
    <row r="11453" s="610" customFormat="true"/>
    <row r="11454" s="610" customFormat="true"/>
    <row r="11455" s="610" customFormat="true"/>
    <row r="11456" s="610" customFormat="true"/>
    <row r="11457" s="610" customFormat="true"/>
    <row r="11458" s="610" customFormat="true"/>
    <row r="11459" s="610" customFormat="true"/>
    <row r="11460" s="610" customFormat="true"/>
    <row r="11461" s="610" customFormat="true"/>
    <row r="11462" s="610" customFormat="true"/>
    <row r="11463" s="610" customFormat="true"/>
    <row r="11464" s="610" customFormat="true"/>
    <row r="11465" s="610" customFormat="true"/>
    <row r="11466" s="610" customFormat="true"/>
    <row r="11467" s="610" customFormat="true"/>
    <row r="11468" s="610" customFormat="true"/>
    <row r="11469" s="610" customFormat="true"/>
    <row r="11470" s="610" customFormat="true"/>
    <row r="11471" s="610" customFormat="true"/>
    <row r="11472" s="610" customFormat="true"/>
    <row r="11473" s="610" customFormat="true"/>
    <row r="11474" s="610" customFormat="true"/>
    <row r="11475" s="610" customFormat="true"/>
    <row r="11476" s="610" customFormat="true"/>
    <row r="11477" s="610" customFormat="true"/>
    <row r="11478" s="610" customFormat="true"/>
    <row r="11479" s="610" customFormat="true"/>
    <row r="11480" s="610" customFormat="true"/>
    <row r="11481" s="610" customFormat="true"/>
    <row r="11482" s="610" customFormat="true"/>
    <row r="11483" s="610" customFormat="true"/>
    <row r="11484" s="610" customFormat="true"/>
    <row r="11485" s="610" customFormat="true"/>
    <row r="11486" s="610" customFormat="true"/>
    <row r="11487" s="610" customFormat="true"/>
    <row r="11488" s="610" customFormat="true"/>
    <row r="11489" s="610" customFormat="true"/>
    <row r="11490" s="610" customFormat="true"/>
    <row r="11491" s="610" customFormat="true"/>
    <row r="11492" s="610" customFormat="true"/>
    <row r="11493" s="610" customFormat="true"/>
    <row r="11494" s="610" customFormat="true"/>
    <row r="11495" s="610" customFormat="true"/>
    <row r="11496" s="610" customFormat="true"/>
    <row r="11497" s="610" customFormat="true"/>
    <row r="11498" s="610" customFormat="true"/>
    <row r="11499" s="610" customFormat="true"/>
    <row r="11500" s="610" customFormat="true"/>
    <row r="11501" s="610" customFormat="true"/>
    <row r="11502" s="610" customFormat="true"/>
    <row r="11503" s="610" customFormat="true"/>
    <row r="11504" s="610" customFormat="true"/>
    <row r="11505" s="610" customFormat="true"/>
    <row r="11506" s="610" customFormat="true"/>
    <row r="11507" s="610" customFormat="true"/>
    <row r="11508" s="610" customFormat="true"/>
    <row r="11509" s="610" customFormat="true"/>
    <row r="11510" s="610" customFormat="true"/>
    <row r="11511" s="610" customFormat="true"/>
    <row r="11512" s="610" customFormat="true"/>
    <row r="11513" s="610" customFormat="true"/>
    <row r="11514" s="610" customFormat="true"/>
    <row r="11515" s="610" customFormat="true"/>
    <row r="11516" s="610" customFormat="true"/>
    <row r="11517" s="610" customFormat="true"/>
    <row r="11518" s="610" customFormat="true"/>
    <row r="11519" s="610" customFormat="true"/>
    <row r="11520" s="610" customFormat="true"/>
    <row r="11521" s="610" customFormat="true"/>
    <row r="11522" s="610" customFormat="true"/>
    <row r="11523" s="610" customFormat="true"/>
    <row r="11524" s="610" customFormat="true"/>
    <row r="11525" s="610" customFormat="true"/>
    <row r="11526" s="610" customFormat="true"/>
    <row r="11527" s="610" customFormat="true"/>
    <row r="11528" s="610" customFormat="true"/>
    <row r="11529" s="610" customFormat="true"/>
    <row r="11530" s="610" customFormat="true"/>
    <row r="11531" s="610" customFormat="true"/>
    <row r="11532" s="610" customFormat="true"/>
    <row r="11533" s="610" customFormat="true"/>
    <row r="11534" s="610" customFormat="true"/>
    <row r="11535" s="610" customFormat="true"/>
    <row r="11536" s="610" customFormat="true"/>
    <row r="11537" s="610" customFormat="true"/>
    <row r="11538" s="610" customFormat="true"/>
    <row r="11539" s="610" customFormat="true"/>
    <row r="11540" s="610" customFormat="true"/>
    <row r="11541" s="610" customFormat="true"/>
    <row r="11542" s="610" customFormat="true"/>
    <row r="11543" s="610" customFormat="true"/>
    <row r="11544" s="610" customFormat="true"/>
    <row r="11545" s="610" customFormat="true"/>
    <row r="11546" s="610" customFormat="true"/>
    <row r="11547" s="610" customFormat="true"/>
    <row r="11548" s="610" customFormat="true"/>
    <row r="11549" s="610" customFormat="true"/>
    <row r="11550" s="610" customFormat="true"/>
    <row r="11551" s="610" customFormat="true"/>
    <row r="11552" s="610" customFormat="true"/>
    <row r="11553" s="610" customFormat="true"/>
    <row r="11554" s="610" customFormat="true"/>
    <row r="11555" s="610" customFormat="true"/>
    <row r="11556" s="610" customFormat="true"/>
    <row r="11557" s="610" customFormat="true"/>
    <row r="11558" s="610" customFormat="true"/>
    <row r="11559" s="610" customFormat="true"/>
    <row r="11560" s="610" customFormat="true"/>
    <row r="11561" s="610" customFormat="true"/>
    <row r="11562" s="610" customFormat="true"/>
    <row r="11563" s="610" customFormat="true"/>
    <row r="11564" s="610" customFormat="true"/>
    <row r="11565" s="610" customFormat="true"/>
    <row r="11566" s="610" customFormat="true"/>
    <row r="11567" s="610" customFormat="true"/>
    <row r="11568" s="610" customFormat="true"/>
    <row r="11569" s="610" customFormat="true"/>
    <row r="11570" s="610" customFormat="true"/>
    <row r="11571" s="610" customFormat="true"/>
    <row r="11572" s="610" customFormat="true"/>
    <row r="11573" s="610" customFormat="true"/>
    <row r="11574" s="610" customFormat="true"/>
    <row r="11575" s="610" customFormat="true"/>
    <row r="11576" s="610" customFormat="true"/>
    <row r="11577" s="610" customFormat="true"/>
    <row r="11578" s="610" customFormat="true"/>
    <row r="11579" s="610" customFormat="true"/>
    <row r="11580" s="610" customFormat="true"/>
    <row r="11581" s="610" customFormat="true"/>
    <row r="11582" s="610" customFormat="true"/>
    <row r="11583" s="610" customFormat="true"/>
    <row r="11584" s="610" customFormat="true"/>
    <row r="11585" s="610" customFormat="true"/>
    <row r="11586" s="610" customFormat="true"/>
    <row r="11587" s="610" customFormat="true"/>
    <row r="11588" s="610" customFormat="true"/>
    <row r="11589" s="610" customFormat="true"/>
    <row r="11590" s="610" customFormat="true"/>
    <row r="11591" s="610" customFormat="true"/>
    <row r="11592" s="610" customFormat="true"/>
    <row r="11593" s="610" customFormat="true"/>
    <row r="11594" s="610" customFormat="true"/>
    <row r="11595" s="610" customFormat="true"/>
    <row r="11596" s="610" customFormat="true"/>
    <row r="11597" s="610" customFormat="true"/>
    <row r="11598" s="610" customFormat="true"/>
    <row r="11599" s="610" customFormat="true"/>
    <row r="11600" s="610" customFormat="true"/>
    <row r="11601" s="610" customFormat="true"/>
    <row r="11602" s="610" customFormat="true"/>
    <row r="11603" s="610" customFormat="true"/>
    <row r="11604" s="610" customFormat="true"/>
    <row r="11605" s="610" customFormat="true"/>
    <row r="11606" s="610" customFormat="true"/>
    <row r="11607" s="610" customFormat="true"/>
    <row r="11608" s="610" customFormat="true"/>
    <row r="11609" s="610" customFormat="true"/>
    <row r="11610" s="610" customFormat="true"/>
    <row r="11611" s="610" customFormat="true"/>
    <row r="11612" s="610" customFormat="true"/>
    <row r="11613" s="610" customFormat="true"/>
    <row r="11614" s="610" customFormat="true"/>
    <row r="11615" s="610" customFormat="true"/>
    <row r="11616" s="610" customFormat="true"/>
    <row r="11617" s="610" customFormat="true"/>
    <row r="11618" s="610" customFormat="true"/>
    <row r="11619" s="610" customFormat="true"/>
    <row r="11620" s="610" customFormat="true"/>
    <row r="11621" s="610" customFormat="true"/>
    <row r="11622" s="610" customFormat="true"/>
    <row r="11623" s="610" customFormat="true"/>
    <row r="11624" s="610" customFormat="true"/>
    <row r="11625" s="610" customFormat="true"/>
    <row r="11626" s="610" customFormat="true"/>
    <row r="11627" s="610" customFormat="true"/>
    <row r="11628" s="610" customFormat="true"/>
    <row r="11629" s="610" customFormat="true"/>
    <row r="11630" s="610" customFormat="true"/>
    <row r="11631" s="610" customFormat="true"/>
    <row r="11632" s="610" customFormat="true"/>
    <row r="11633" s="610" customFormat="true"/>
    <row r="11634" s="610" customFormat="true"/>
    <row r="11635" s="610" customFormat="true"/>
    <row r="11636" s="610" customFormat="true"/>
    <row r="11637" s="610" customFormat="true"/>
    <row r="11638" s="610" customFormat="true"/>
    <row r="11639" s="610" customFormat="true"/>
    <row r="11640" s="610" customFormat="true"/>
    <row r="11641" s="610" customFormat="true"/>
    <row r="11642" s="610" customFormat="true"/>
    <row r="11643" s="610" customFormat="true"/>
    <row r="11644" s="610" customFormat="true"/>
    <row r="11645" s="610" customFormat="true"/>
    <row r="11646" s="610" customFormat="true"/>
    <row r="11647" s="610" customFormat="true"/>
    <row r="11648" s="610" customFormat="true"/>
    <row r="11649" s="610" customFormat="true"/>
    <row r="11650" s="610" customFormat="true"/>
    <row r="11651" s="610" customFormat="true"/>
    <row r="11652" s="610" customFormat="true"/>
    <row r="11653" s="610" customFormat="true"/>
    <row r="11654" s="610" customFormat="true"/>
    <row r="11655" s="610" customFormat="true"/>
    <row r="11656" s="610" customFormat="true"/>
    <row r="11657" s="610" customFormat="true"/>
    <row r="11658" s="610" customFormat="true"/>
    <row r="11659" s="610" customFormat="true"/>
    <row r="11660" s="610" customFormat="true"/>
    <row r="11661" s="610" customFormat="true"/>
    <row r="11662" s="610" customFormat="true"/>
    <row r="11663" s="610" customFormat="true"/>
    <row r="11664" s="610" customFormat="true"/>
    <row r="11665" s="610" customFormat="true"/>
    <row r="11666" s="610" customFormat="true"/>
    <row r="11667" s="610" customFormat="true"/>
    <row r="11668" s="610" customFormat="true"/>
    <row r="11669" s="610" customFormat="true"/>
    <row r="11670" s="610" customFormat="true"/>
    <row r="11671" s="610" customFormat="true"/>
    <row r="11672" s="610" customFormat="true"/>
    <row r="11673" s="610" customFormat="true"/>
    <row r="11674" s="610" customFormat="true"/>
    <row r="11675" s="610" customFormat="true"/>
    <row r="11676" s="610" customFormat="true"/>
    <row r="11677" s="610" customFormat="true"/>
    <row r="11678" s="610" customFormat="true"/>
    <row r="11679" s="610" customFormat="true"/>
    <row r="11680" s="610" customFormat="true"/>
    <row r="11681" s="610" customFormat="true"/>
    <row r="11682" s="610" customFormat="true"/>
    <row r="11683" s="610" customFormat="true"/>
    <row r="11684" s="610" customFormat="true"/>
    <row r="11685" s="610" customFormat="true"/>
    <row r="11686" s="610" customFormat="true"/>
    <row r="11687" s="610" customFormat="true"/>
    <row r="11688" s="610" customFormat="true"/>
    <row r="11689" s="610" customFormat="true"/>
    <row r="11690" s="610" customFormat="true"/>
    <row r="11691" s="610" customFormat="true"/>
    <row r="11692" s="610" customFormat="true"/>
    <row r="11693" s="610" customFormat="true"/>
    <row r="11694" s="610" customFormat="true"/>
    <row r="11695" s="610" customFormat="true"/>
    <row r="11696" s="610" customFormat="true"/>
    <row r="11697" s="610" customFormat="true"/>
    <row r="11698" s="610" customFormat="true"/>
    <row r="11699" s="610" customFormat="true"/>
    <row r="11700" s="610" customFormat="true"/>
    <row r="11701" s="610" customFormat="true"/>
    <row r="11702" s="610" customFormat="true"/>
    <row r="11703" s="610" customFormat="true"/>
    <row r="11704" s="610" customFormat="true"/>
    <row r="11705" s="610" customFormat="true"/>
    <row r="11706" s="610" customFormat="true"/>
    <row r="11707" s="610" customFormat="true"/>
    <row r="11708" s="610" customFormat="true"/>
    <row r="11709" s="610" customFormat="true"/>
    <row r="11710" s="610" customFormat="true"/>
    <row r="11711" s="610" customFormat="true"/>
    <row r="11712" s="610" customFormat="true"/>
    <row r="11713" s="610" customFormat="true"/>
    <row r="11714" s="610" customFormat="true"/>
    <row r="11715" s="610" customFormat="true"/>
    <row r="11716" s="610" customFormat="true"/>
    <row r="11717" s="610" customFormat="true"/>
    <row r="11718" s="610" customFormat="true"/>
    <row r="11719" s="610" customFormat="true"/>
    <row r="11720" s="610" customFormat="true"/>
    <row r="11721" s="610" customFormat="true"/>
    <row r="11722" s="610" customFormat="true"/>
    <row r="11723" s="610" customFormat="true"/>
    <row r="11724" s="610" customFormat="true"/>
    <row r="11725" s="610" customFormat="true"/>
    <row r="11726" s="610" customFormat="true"/>
    <row r="11727" s="610" customFormat="true"/>
    <row r="11728" s="610" customFormat="true"/>
    <row r="11729" s="610" customFormat="true"/>
    <row r="11730" s="610" customFormat="true"/>
    <row r="11731" s="610" customFormat="true"/>
    <row r="11732" s="610" customFormat="true"/>
    <row r="11733" s="610" customFormat="true"/>
    <row r="11734" s="610" customFormat="true"/>
    <row r="11735" s="610" customFormat="true"/>
    <row r="11736" s="610" customFormat="true"/>
    <row r="11737" s="610" customFormat="true"/>
    <row r="11738" s="610" customFormat="true"/>
    <row r="11739" s="610" customFormat="true"/>
    <row r="11740" s="610" customFormat="true"/>
    <row r="11741" s="610" customFormat="true"/>
    <row r="11742" s="610" customFormat="true"/>
    <row r="11743" s="610" customFormat="true"/>
    <row r="11744" s="610" customFormat="true"/>
    <row r="11745" s="610" customFormat="true"/>
    <row r="11746" s="610" customFormat="true"/>
    <row r="11747" s="610" customFormat="true"/>
    <row r="11748" s="610" customFormat="true"/>
    <row r="11749" s="610" customFormat="true"/>
    <row r="11750" s="610" customFormat="true"/>
    <row r="11751" s="610" customFormat="true"/>
    <row r="11752" s="610" customFormat="true"/>
    <row r="11753" s="610" customFormat="true"/>
    <row r="11754" s="610" customFormat="true"/>
    <row r="11755" s="610" customFormat="true"/>
    <row r="11756" s="610" customFormat="true"/>
    <row r="11757" s="610" customFormat="true"/>
    <row r="11758" s="610" customFormat="true"/>
    <row r="11759" s="610" customFormat="true"/>
    <row r="11760" s="610" customFormat="true"/>
    <row r="11761" s="610" customFormat="true"/>
    <row r="11762" s="610" customFormat="true"/>
    <row r="11763" s="610" customFormat="true"/>
    <row r="11764" s="610" customFormat="true"/>
    <row r="11765" s="610" customFormat="true"/>
    <row r="11766" s="610" customFormat="true"/>
    <row r="11767" s="610" customFormat="true"/>
    <row r="11768" s="610" customFormat="true"/>
    <row r="11769" s="610" customFormat="true"/>
    <row r="11770" s="610" customFormat="true"/>
    <row r="11771" s="610" customFormat="true"/>
    <row r="11772" s="610" customFormat="true"/>
    <row r="11773" s="610" customFormat="true"/>
    <row r="11774" s="610" customFormat="true"/>
    <row r="11775" s="610" customFormat="true"/>
    <row r="11776" s="610" customFormat="true"/>
    <row r="11777" s="610" customFormat="true"/>
    <row r="11778" s="610" customFormat="true"/>
    <row r="11779" s="610" customFormat="true"/>
    <row r="11780" s="610" customFormat="true"/>
    <row r="11781" s="610" customFormat="true"/>
    <row r="11782" s="610" customFormat="true"/>
    <row r="11783" s="610" customFormat="true"/>
    <row r="11784" s="610" customFormat="true"/>
    <row r="11785" s="610" customFormat="true"/>
    <row r="11786" s="610" customFormat="true"/>
    <row r="11787" s="610" customFormat="true"/>
    <row r="11788" s="610" customFormat="true"/>
    <row r="11789" s="610" customFormat="true"/>
    <row r="11790" s="610" customFormat="true"/>
    <row r="11791" s="610" customFormat="true"/>
    <row r="11792" s="610" customFormat="true"/>
    <row r="11793" s="610" customFormat="true"/>
    <row r="11794" s="610" customFormat="true"/>
    <row r="11795" s="610" customFormat="true"/>
    <row r="11796" s="610" customFormat="true"/>
    <row r="11797" s="610" customFormat="true"/>
    <row r="11798" s="610" customFormat="true"/>
    <row r="11799" s="610" customFormat="true"/>
    <row r="11800" s="610" customFormat="true"/>
    <row r="11801" s="610" customFormat="true"/>
    <row r="11802" s="610" customFormat="true"/>
    <row r="11803" s="610" customFormat="true"/>
    <row r="11804" s="610" customFormat="true"/>
    <row r="11805" s="610" customFormat="true"/>
    <row r="11806" s="610" customFormat="true"/>
    <row r="11807" s="610" customFormat="true"/>
    <row r="11808" s="610" customFormat="true"/>
    <row r="11809" s="610" customFormat="true"/>
    <row r="11810" s="610" customFormat="true"/>
    <row r="11811" s="610" customFormat="true"/>
    <row r="11812" s="610" customFormat="true"/>
    <row r="11813" s="610" customFormat="true"/>
    <row r="11814" s="610" customFormat="true"/>
    <row r="11815" s="610" customFormat="true"/>
    <row r="11816" s="610" customFormat="true"/>
    <row r="11817" s="610" customFormat="true"/>
    <row r="11818" s="610" customFormat="true"/>
    <row r="11819" s="610" customFormat="true"/>
    <row r="11820" s="610" customFormat="true"/>
    <row r="11821" s="610" customFormat="true"/>
    <row r="11822" s="610" customFormat="true"/>
    <row r="11823" s="610" customFormat="true"/>
    <row r="11824" s="610" customFormat="true"/>
    <row r="11825" s="610" customFormat="true"/>
    <row r="11826" s="610" customFormat="true"/>
    <row r="11827" s="610" customFormat="true"/>
    <row r="11828" s="610" customFormat="true"/>
    <row r="11829" s="610" customFormat="true"/>
    <row r="11830" s="610" customFormat="true"/>
    <row r="11831" s="610" customFormat="true"/>
    <row r="11832" s="610" customFormat="true"/>
    <row r="11833" s="610" customFormat="true"/>
    <row r="11834" s="610" customFormat="true"/>
    <row r="11835" s="610" customFormat="true"/>
    <row r="11836" s="610" customFormat="true"/>
    <row r="11837" s="610" customFormat="true"/>
    <row r="11838" s="610" customFormat="true"/>
    <row r="11839" s="610" customFormat="true"/>
    <row r="11840" s="610" customFormat="true"/>
    <row r="11841" s="610" customFormat="true"/>
    <row r="11842" s="610" customFormat="true"/>
    <row r="11843" s="610" customFormat="true"/>
    <row r="11844" s="610" customFormat="true"/>
    <row r="11845" s="610" customFormat="true"/>
    <row r="11846" s="610" customFormat="true"/>
    <row r="11847" s="610" customFormat="true"/>
    <row r="11848" s="610" customFormat="true"/>
    <row r="11849" s="610" customFormat="true"/>
    <row r="11850" s="610" customFormat="true"/>
    <row r="11851" s="610" customFormat="true"/>
    <row r="11852" s="610" customFormat="true"/>
    <row r="11853" s="610" customFormat="true"/>
    <row r="11854" s="610" customFormat="true"/>
    <row r="11855" s="610" customFormat="true"/>
    <row r="11856" s="610" customFormat="true"/>
    <row r="11857" s="610" customFormat="true"/>
    <row r="11858" s="610" customFormat="true"/>
    <row r="11859" s="610" customFormat="true"/>
    <row r="11860" s="610" customFormat="true"/>
    <row r="11861" s="610" customFormat="true"/>
    <row r="11862" s="610" customFormat="true"/>
    <row r="11863" s="610" customFormat="true"/>
    <row r="11864" s="610" customFormat="true"/>
    <row r="11865" s="610" customFormat="true"/>
    <row r="11866" s="610" customFormat="true"/>
    <row r="11867" s="610" customFormat="true"/>
    <row r="11868" s="610" customFormat="true"/>
    <row r="11869" s="610" customFormat="true"/>
    <row r="11870" s="610" customFormat="true"/>
    <row r="11871" s="610" customFormat="true"/>
    <row r="11872" s="610" customFormat="true"/>
    <row r="11873" s="610" customFormat="true"/>
    <row r="11874" s="610" customFormat="true"/>
    <row r="11875" s="610" customFormat="true"/>
    <row r="11876" s="610" customFormat="true"/>
    <row r="11877" s="610" customFormat="true"/>
    <row r="11878" s="610" customFormat="true"/>
    <row r="11879" s="610" customFormat="true"/>
    <row r="11880" s="610" customFormat="true"/>
    <row r="11881" s="610" customFormat="true"/>
    <row r="11882" s="610" customFormat="true"/>
    <row r="11883" s="610" customFormat="true"/>
    <row r="11884" s="610" customFormat="true"/>
    <row r="11885" s="610" customFormat="true"/>
    <row r="11886" s="610" customFormat="true"/>
    <row r="11887" s="610" customFormat="true"/>
    <row r="11888" s="610" customFormat="true"/>
    <row r="11889" s="610" customFormat="true"/>
    <row r="11890" s="610" customFormat="true"/>
    <row r="11891" s="610" customFormat="true"/>
    <row r="11892" s="610" customFormat="true"/>
    <row r="11893" s="610" customFormat="true"/>
    <row r="11894" s="610" customFormat="true"/>
    <row r="11895" s="610" customFormat="true"/>
    <row r="11896" s="610" customFormat="true"/>
    <row r="11897" s="610" customFormat="true"/>
    <row r="11898" s="610" customFormat="true"/>
    <row r="11899" s="610" customFormat="true"/>
    <row r="11900" s="610" customFormat="true"/>
    <row r="11901" s="610" customFormat="true"/>
    <row r="11902" s="610" customFormat="true"/>
    <row r="11903" s="610" customFormat="true"/>
    <row r="11904" s="610" customFormat="true"/>
    <row r="11905" s="610" customFormat="true"/>
    <row r="11906" s="610" customFormat="true"/>
    <row r="11907" s="610" customFormat="true"/>
    <row r="11908" s="610" customFormat="true"/>
    <row r="11909" s="610" customFormat="true"/>
    <row r="11910" s="610" customFormat="true"/>
    <row r="11911" s="610" customFormat="true"/>
    <row r="11912" s="610" customFormat="true"/>
    <row r="11913" s="610" customFormat="true"/>
    <row r="11914" s="610" customFormat="true"/>
    <row r="11915" s="610" customFormat="true"/>
    <row r="11916" s="610" customFormat="true"/>
    <row r="11917" s="610" customFormat="true"/>
    <row r="11918" s="610" customFormat="true"/>
    <row r="11919" s="610" customFormat="true"/>
    <row r="11920" s="610" customFormat="true"/>
    <row r="11921" s="610" customFormat="true"/>
    <row r="11922" s="610" customFormat="true"/>
    <row r="11923" s="610" customFormat="true"/>
    <row r="11924" s="610" customFormat="true"/>
    <row r="11925" s="610" customFormat="true"/>
    <row r="11926" s="610" customFormat="true"/>
    <row r="11927" s="610" customFormat="true"/>
    <row r="11928" s="610" customFormat="true"/>
    <row r="11929" s="610" customFormat="true"/>
    <row r="11930" s="610" customFormat="true"/>
    <row r="11931" s="610" customFormat="true"/>
    <row r="11932" s="610" customFormat="true"/>
    <row r="11933" s="610" customFormat="true"/>
    <row r="11934" s="610" customFormat="true"/>
    <row r="11935" s="610" customFormat="true"/>
    <row r="11936" s="610" customFormat="true"/>
    <row r="11937" s="610" customFormat="true"/>
    <row r="11938" s="610" customFormat="true"/>
    <row r="11939" s="610" customFormat="true"/>
    <row r="11940" s="610" customFormat="true"/>
    <row r="11941" s="610" customFormat="true"/>
    <row r="11942" s="610" customFormat="true"/>
    <row r="11943" s="610" customFormat="true"/>
    <row r="11944" s="610" customFormat="true"/>
    <row r="11945" s="610" customFormat="true"/>
    <row r="11946" s="610" customFormat="true"/>
    <row r="11947" s="610" customFormat="true"/>
    <row r="11948" s="610" customFormat="true"/>
    <row r="11949" s="610" customFormat="true"/>
    <row r="11950" s="610" customFormat="true"/>
    <row r="11951" s="610" customFormat="true"/>
    <row r="11952" s="610" customFormat="true"/>
    <row r="11953" s="610" customFormat="true"/>
    <row r="11954" s="610" customFormat="true"/>
    <row r="11955" s="610" customFormat="true"/>
    <row r="11956" s="610" customFormat="true"/>
    <row r="11957" s="610" customFormat="true"/>
    <row r="11958" s="610" customFormat="true"/>
    <row r="11959" s="610" customFormat="true"/>
    <row r="11960" s="610" customFormat="true"/>
    <row r="11961" s="610" customFormat="true"/>
    <row r="11962" s="610" customFormat="true"/>
    <row r="11963" s="610" customFormat="true"/>
    <row r="11964" s="610" customFormat="true"/>
    <row r="11965" s="610" customFormat="true"/>
    <row r="11966" s="610" customFormat="true"/>
    <row r="11967" s="610" customFormat="true"/>
    <row r="11968" s="610" customFormat="true"/>
    <row r="11969" s="610" customFormat="true"/>
    <row r="11970" s="610" customFormat="true"/>
    <row r="11971" s="610" customFormat="true"/>
    <row r="11972" s="610" customFormat="true"/>
    <row r="11973" s="610" customFormat="true"/>
    <row r="11974" s="610" customFormat="true"/>
    <row r="11975" s="610" customFormat="true"/>
    <row r="11976" s="610" customFormat="true"/>
    <row r="11977" s="610" customFormat="true"/>
    <row r="11978" s="610" customFormat="true"/>
    <row r="11979" s="610" customFormat="true"/>
    <row r="11980" s="610" customFormat="true"/>
    <row r="11981" s="610" customFormat="true"/>
    <row r="11982" s="610" customFormat="true"/>
    <row r="11983" s="610" customFormat="true"/>
    <row r="11984" s="610" customFormat="true"/>
    <row r="11985" s="610" customFormat="true"/>
    <row r="11986" s="610" customFormat="true"/>
    <row r="11987" s="610" customFormat="true"/>
    <row r="11988" s="610" customFormat="true"/>
    <row r="11989" s="610" customFormat="true"/>
    <row r="11990" s="610" customFormat="true"/>
    <row r="11991" s="610" customFormat="true"/>
    <row r="11992" s="610" customFormat="true"/>
    <row r="11993" s="610" customFormat="true"/>
    <row r="11994" s="610" customFormat="true"/>
    <row r="11995" s="610" customFormat="true"/>
    <row r="11996" s="610" customFormat="true"/>
    <row r="11997" s="610" customFormat="true"/>
    <row r="11998" s="610" customFormat="true"/>
    <row r="11999" s="610" customFormat="true"/>
    <row r="12000" s="610" customFormat="true"/>
    <row r="12001" s="610" customFormat="true"/>
    <row r="12002" s="610" customFormat="true"/>
    <row r="12003" s="610" customFormat="true"/>
    <row r="12004" s="610" customFormat="true"/>
    <row r="12005" s="610" customFormat="true"/>
    <row r="12006" s="610" customFormat="true"/>
    <row r="12007" s="610" customFormat="true"/>
    <row r="12008" s="610" customFormat="true"/>
    <row r="12009" s="610" customFormat="true"/>
    <row r="12010" s="610" customFormat="true"/>
    <row r="12011" s="610" customFormat="true"/>
    <row r="12012" s="610" customFormat="true"/>
    <row r="12013" s="610" customFormat="true"/>
    <row r="12014" s="610" customFormat="true"/>
    <row r="12015" s="610" customFormat="true"/>
    <row r="12016" s="610" customFormat="true"/>
    <row r="12017" s="610" customFormat="true"/>
    <row r="12018" s="610" customFormat="true"/>
    <row r="12019" s="610" customFormat="true"/>
    <row r="12020" s="610" customFormat="true"/>
    <row r="12021" s="610" customFormat="true"/>
    <row r="12022" s="610" customFormat="true"/>
    <row r="12023" s="610" customFormat="true"/>
    <row r="12024" s="610" customFormat="true"/>
    <row r="12025" s="610" customFormat="true"/>
    <row r="12026" s="610" customFormat="true"/>
    <row r="12027" s="610" customFormat="true"/>
    <row r="12028" s="610" customFormat="true"/>
    <row r="12029" s="610" customFormat="true"/>
    <row r="12030" s="610" customFormat="true"/>
    <row r="12031" s="610" customFormat="true"/>
    <row r="12032" s="610" customFormat="true"/>
    <row r="12033" s="610" customFormat="true"/>
    <row r="12034" s="610" customFormat="true"/>
    <row r="12035" s="610" customFormat="true"/>
    <row r="12036" s="610" customFormat="true"/>
    <row r="12037" s="610" customFormat="true"/>
    <row r="12038" s="610" customFormat="true"/>
    <row r="12039" s="610" customFormat="true"/>
    <row r="12040" s="610" customFormat="true"/>
    <row r="12041" s="610" customFormat="true"/>
    <row r="12042" s="610" customFormat="true"/>
    <row r="12043" s="610" customFormat="true"/>
    <row r="12044" s="610" customFormat="true"/>
    <row r="12045" s="610" customFormat="true"/>
    <row r="12046" s="610" customFormat="true"/>
    <row r="12047" s="610" customFormat="true"/>
    <row r="12048" s="610" customFormat="true"/>
    <row r="12049" s="610" customFormat="true"/>
    <row r="12050" s="610" customFormat="true"/>
    <row r="12051" s="610" customFormat="true"/>
    <row r="12052" s="610" customFormat="true"/>
    <row r="12053" s="610" customFormat="true"/>
    <row r="12054" s="610" customFormat="true"/>
    <row r="12055" s="610" customFormat="true"/>
    <row r="12056" s="610" customFormat="true"/>
    <row r="12057" s="610" customFormat="true"/>
    <row r="12058" s="610" customFormat="true"/>
    <row r="12059" s="610" customFormat="true"/>
    <row r="12060" s="610" customFormat="true"/>
    <row r="12061" s="610" customFormat="true"/>
    <row r="12062" s="610" customFormat="true"/>
    <row r="12063" s="610" customFormat="true"/>
    <row r="12064" s="610" customFormat="true"/>
    <row r="12065" s="610" customFormat="true"/>
    <row r="12066" s="610" customFormat="true"/>
    <row r="12067" s="610" customFormat="true"/>
    <row r="12068" s="610" customFormat="true"/>
    <row r="12069" s="610" customFormat="true"/>
    <row r="12070" s="610" customFormat="true"/>
    <row r="12071" s="610" customFormat="true"/>
    <row r="12072" s="610" customFormat="true"/>
    <row r="12073" s="610" customFormat="true"/>
    <row r="12074" s="610" customFormat="true"/>
    <row r="12075" s="610" customFormat="true"/>
    <row r="12076" s="610" customFormat="true"/>
    <row r="12077" s="610" customFormat="true"/>
    <row r="12078" s="610" customFormat="true"/>
    <row r="12079" s="610" customFormat="true"/>
    <row r="12080" s="610" customFormat="true"/>
    <row r="12081" s="610" customFormat="true"/>
    <row r="12082" s="610" customFormat="true"/>
    <row r="12083" s="610" customFormat="true"/>
    <row r="12084" s="610" customFormat="true"/>
    <row r="12085" s="610" customFormat="true"/>
    <row r="12086" s="610" customFormat="true"/>
    <row r="12087" s="610" customFormat="true"/>
    <row r="12088" s="610" customFormat="true"/>
    <row r="12089" s="610" customFormat="true"/>
    <row r="12090" s="610" customFormat="true"/>
    <row r="12091" s="610" customFormat="true"/>
    <row r="12092" s="610" customFormat="true"/>
    <row r="12093" s="610" customFormat="true"/>
    <row r="12094" s="610" customFormat="true"/>
    <row r="12095" s="610" customFormat="true"/>
    <row r="12096" s="610" customFormat="true"/>
    <row r="12097" s="610" customFormat="true"/>
    <row r="12098" s="610" customFormat="true"/>
    <row r="12099" s="610" customFormat="true"/>
    <row r="12100" s="610" customFormat="true"/>
    <row r="12101" s="610" customFormat="true"/>
    <row r="12102" s="610" customFormat="true"/>
    <row r="12103" s="610" customFormat="true"/>
    <row r="12104" s="610" customFormat="true"/>
    <row r="12105" s="610" customFormat="true"/>
    <row r="12106" s="610" customFormat="true"/>
    <row r="12107" s="610" customFormat="true"/>
    <row r="12108" s="610" customFormat="true"/>
    <row r="12109" s="610" customFormat="true"/>
    <row r="12110" s="610" customFormat="true"/>
    <row r="12111" s="610" customFormat="true"/>
    <row r="12112" s="610" customFormat="true"/>
    <row r="12113" s="610" customFormat="true"/>
    <row r="12114" s="610" customFormat="true"/>
    <row r="12115" s="610" customFormat="true"/>
    <row r="12116" s="610" customFormat="true"/>
    <row r="12117" s="610" customFormat="true"/>
    <row r="12118" s="610" customFormat="true"/>
    <row r="12119" s="610" customFormat="true"/>
    <row r="12120" s="610" customFormat="true"/>
    <row r="12121" s="610" customFormat="true"/>
    <row r="12122" s="610" customFormat="true"/>
    <row r="12123" s="610" customFormat="true"/>
    <row r="12124" s="610" customFormat="true"/>
    <row r="12125" s="610" customFormat="true"/>
    <row r="12126" s="610" customFormat="true"/>
    <row r="12127" s="610" customFormat="true"/>
    <row r="12128" s="610" customFormat="true"/>
    <row r="12129" s="610" customFormat="true"/>
    <row r="12130" s="610" customFormat="true"/>
    <row r="12131" s="610" customFormat="true"/>
    <row r="12132" s="610" customFormat="true"/>
    <row r="12133" s="610" customFormat="true"/>
    <row r="12134" s="610" customFormat="true"/>
    <row r="12135" s="610" customFormat="true"/>
    <row r="12136" s="610" customFormat="true"/>
    <row r="12137" s="610" customFormat="true"/>
    <row r="12138" s="610" customFormat="true"/>
    <row r="12139" s="610" customFormat="true"/>
    <row r="12140" s="610" customFormat="true"/>
    <row r="12141" s="610" customFormat="true"/>
    <row r="12142" s="610" customFormat="true"/>
    <row r="12143" s="610" customFormat="true"/>
    <row r="12144" s="610" customFormat="true"/>
    <row r="12145" s="610" customFormat="true"/>
    <row r="12146" s="610" customFormat="true"/>
    <row r="12147" s="610" customFormat="true"/>
    <row r="12148" s="610" customFormat="true"/>
    <row r="12149" s="610" customFormat="true"/>
    <row r="12150" s="610" customFormat="true"/>
    <row r="12151" s="610" customFormat="true"/>
    <row r="12152" s="610" customFormat="true"/>
    <row r="12153" s="610" customFormat="true"/>
    <row r="12154" s="610" customFormat="true"/>
    <row r="12155" s="610" customFormat="true"/>
    <row r="12156" s="610" customFormat="true"/>
    <row r="12157" s="610" customFormat="true"/>
    <row r="12158" s="610" customFormat="true"/>
    <row r="12159" s="610" customFormat="true"/>
    <row r="12160" s="610" customFormat="true"/>
    <row r="12161" s="610" customFormat="true"/>
    <row r="12162" s="610" customFormat="true"/>
    <row r="12163" s="610" customFormat="true"/>
    <row r="12164" s="610" customFormat="true"/>
    <row r="12165" s="610" customFormat="true"/>
    <row r="12166" s="610" customFormat="true"/>
    <row r="12167" s="610" customFormat="true"/>
    <row r="12168" s="610" customFormat="true"/>
    <row r="12169" s="610" customFormat="true"/>
    <row r="12170" s="610" customFormat="true"/>
    <row r="12171" s="610" customFormat="true"/>
    <row r="12172" s="610" customFormat="true"/>
    <row r="12173" s="610" customFormat="true"/>
    <row r="12174" s="610" customFormat="true"/>
    <row r="12175" s="610" customFormat="true"/>
    <row r="12176" s="610" customFormat="true"/>
    <row r="12177" s="610" customFormat="true"/>
    <row r="12178" s="610" customFormat="true"/>
    <row r="12179" s="610" customFormat="true"/>
    <row r="12180" s="610" customFormat="true"/>
    <row r="12181" s="610" customFormat="true"/>
    <row r="12182" s="610" customFormat="true"/>
    <row r="12183" s="610" customFormat="true"/>
    <row r="12184" s="610" customFormat="true"/>
    <row r="12185" s="610" customFormat="true"/>
    <row r="12186" s="610" customFormat="true"/>
    <row r="12187" s="610" customFormat="true"/>
    <row r="12188" s="610" customFormat="true"/>
    <row r="12189" s="610" customFormat="true"/>
    <row r="12190" s="610" customFormat="true"/>
    <row r="12191" s="610" customFormat="true"/>
    <row r="12192" s="610" customFormat="true"/>
    <row r="12193" s="610" customFormat="true"/>
    <row r="12194" s="610" customFormat="true"/>
    <row r="12195" s="610" customFormat="true"/>
    <row r="12196" s="610" customFormat="true"/>
    <row r="12197" s="610" customFormat="true"/>
    <row r="12198" s="610" customFormat="true"/>
    <row r="12199" s="610" customFormat="true"/>
    <row r="12200" s="610" customFormat="true"/>
    <row r="12201" s="610" customFormat="true"/>
    <row r="12202" s="610" customFormat="true"/>
    <row r="12203" s="610" customFormat="true"/>
    <row r="12204" s="610" customFormat="true"/>
    <row r="12205" s="610" customFormat="true"/>
    <row r="12206" s="610" customFormat="true"/>
    <row r="12207" s="610" customFormat="true"/>
    <row r="12208" s="610" customFormat="true"/>
    <row r="12209" s="610" customFormat="true"/>
    <row r="12210" s="610" customFormat="true"/>
    <row r="12211" s="610" customFormat="true"/>
    <row r="12212" s="610" customFormat="true"/>
    <row r="12213" s="610" customFormat="true"/>
    <row r="12214" s="610" customFormat="true"/>
    <row r="12215" s="610" customFormat="true"/>
    <row r="12216" s="610" customFormat="true"/>
    <row r="12217" s="610" customFormat="true"/>
    <row r="12218" s="610" customFormat="true"/>
    <row r="12219" s="610" customFormat="true"/>
    <row r="12220" s="610" customFormat="true"/>
    <row r="12221" s="610" customFormat="true"/>
    <row r="12222" s="610" customFormat="true"/>
    <row r="12223" s="610" customFormat="true"/>
    <row r="12224" s="610" customFormat="true"/>
    <row r="12225" s="610" customFormat="true"/>
    <row r="12226" s="610" customFormat="true"/>
    <row r="12227" s="610" customFormat="true"/>
    <row r="12228" s="610" customFormat="true"/>
    <row r="12229" s="610" customFormat="true"/>
    <row r="12230" s="610" customFormat="true"/>
    <row r="12231" s="610" customFormat="true"/>
    <row r="12232" s="610" customFormat="true"/>
    <row r="12233" s="610" customFormat="true"/>
    <row r="12234" s="610" customFormat="true"/>
    <row r="12235" s="610" customFormat="true"/>
    <row r="12236" s="610" customFormat="true"/>
    <row r="12237" s="610" customFormat="true"/>
    <row r="12238" s="610" customFormat="true"/>
    <row r="12239" s="610" customFormat="true"/>
    <row r="12240" s="610" customFormat="true"/>
    <row r="12241" s="610" customFormat="true"/>
    <row r="12242" s="610" customFormat="true"/>
    <row r="12243" s="610" customFormat="true"/>
    <row r="12244" s="610" customFormat="true"/>
    <row r="12245" s="610" customFormat="true"/>
    <row r="12246" s="610" customFormat="true"/>
    <row r="12247" s="610" customFormat="true"/>
    <row r="12248" s="610" customFormat="true"/>
    <row r="12249" s="610" customFormat="true"/>
    <row r="12250" s="610" customFormat="true"/>
    <row r="12251" s="610" customFormat="true"/>
    <row r="12252" s="610" customFormat="true"/>
    <row r="12253" s="610" customFormat="true"/>
    <row r="12254" s="610" customFormat="true"/>
    <row r="12255" s="610" customFormat="true"/>
    <row r="12256" s="610" customFormat="true"/>
    <row r="12257" s="610" customFormat="true"/>
    <row r="12258" s="610" customFormat="true"/>
    <row r="12259" s="610" customFormat="true"/>
    <row r="12260" s="610" customFormat="true"/>
    <row r="12261" s="610" customFormat="true"/>
    <row r="12262" s="610" customFormat="true"/>
    <row r="12263" s="610" customFormat="true"/>
    <row r="12264" s="610" customFormat="true"/>
    <row r="12265" s="610" customFormat="true"/>
    <row r="12266" s="610" customFormat="true"/>
    <row r="12267" s="610" customFormat="true"/>
    <row r="12268" s="610" customFormat="true"/>
    <row r="12269" s="610" customFormat="true"/>
    <row r="12270" s="610" customFormat="true"/>
    <row r="12271" s="610" customFormat="true"/>
    <row r="12272" s="610" customFormat="true"/>
    <row r="12273" s="610" customFormat="true"/>
    <row r="12274" s="610" customFormat="true"/>
    <row r="12275" s="610" customFormat="true"/>
    <row r="12276" s="610" customFormat="true"/>
    <row r="12277" s="610" customFormat="true"/>
    <row r="12278" s="610" customFormat="true"/>
    <row r="12279" s="610" customFormat="true"/>
    <row r="12280" s="610" customFormat="true"/>
    <row r="12281" s="610" customFormat="true"/>
    <row r="12282" s="610" customFormat="true"/>
    <row r="12283" s="610" customFormat="true"/>
    <row r="12284" s="610" customFormat="true"/>
    <row r="12285" s="610" customFormat="true"/>
    <row r="12286" s="610" customFormat="true"/>
    <row r="12287" s="610" customFormat="true"/>
    <row r="12288" s="610" customFormat="true"/>
    <row r="12289" s="610" customFormat="true"/>
    <row r="12290" s="610" customFormat="true"/>
    <row r="12291" s="610" customFormat="true"/>
    <row r="12292" s="610" customFormat="true"/>
    <row r="12293" s="610" customFormat="true"/>
    <row r="12294" s="610" customFormat="true"/>
    <row r="12295" s="610" customFormat="true"/>
    <row r="12296" s="610" customFormat="true"/>
    <row r="12297" s="610" customFormat="true"/>
    <row r="12298" s="610" customFormat="true"/>
    <row r="12299" s="610" customFormat="true"/>
    <row r="12300" s="610" customFormat="true"/>
    <row r="12301" s="610" customFormat="true"/>
    <row r="12302" s="610" customFormat="true"/>
    <row r="12303" s="610" customFormat="true"/>
    <row r="12304" s="610" customFormat="true"/>
    <row r="12305" s="610" customFormat="true"/>
    <row r="12306" s="610" customFormat="true"/>
    <row r="12307" s="610" customFormat="true"/>
    <row r="12308" s="610" customFormat="true"/>
    <row r="12309" s="610" customFormat="true"/>
    <row r="12310" s="610" customFormat="true"/>
    <row r="12311" s="610" customFormat="true"/>
    <row r="12312" s="610" customFormat="true"/>
    <row r="12313" s="610" customFormat="true"/>
    <row r="12314" s="610" customFormat="true"/>
    <row r="12315" s="610" customFormat="true"/>
    <row r="12316" s="610" customFormat="true"/>
    <row r="12317" s="610" customFormat="true"/>
    <row r="12318" s="610" customFormat="true"/>
    <row r="12319" s="610" customFormat="true"/>
    <row r="12320" s="610" customFormat="true"/>
    <row r="12321" s="610" customFormat="true"/>
    <row r="12322" s="610" customFormat="true"/>
    <row r="12323" s="610" customFormat="true"/>
    <row r="12324" s="610" customFormat="true"/>
    <row r="12325" s="610" customFormat="true"/>
    <row r="12326" s="610" customFormat="true"/>
    <row r="12327" s="610" customFormat="true"/>
    <row r="12328" s="610" customFormat="true"/>
    <row r="12329" s="610" customFormat="true"/>
    <row r="12330" s="610" customFormat="true"/>
    <row r="12331" s="610" customFormat="true"/>
    <row r="12332" s="610" customFormat="true"/>
    <row r="12333" s="610" customFormat="true"/>
    <row r="12334" s="610" customFormat="true"/>
    <row r="12335" s="610" customFormat="true"/>
    <row r="12336" s="610" customFormat="true"/>
    <row r="12337" s="610" customFormat="true"/>
    <row r="12338" s="610" customFormat="true"/>
    <row r="12339" s="610" customFormat="true"/>
    <row r="12340" s="610" customFormat="true"/>
    <row r="12341" s="610" customFormat="true"/>
    <row r="12342" s="610" customFormat="true"/>
    <row r="12343" s="610" customFormat="true"/>
    <row r="12344" s="610" customFormat="true"/>
    <row r="12345" s="610" customFormat="true"/>
    <row r="12346" s="610" customFormat="true"/>
    <row r="12347" s="610" customFormat="true"/>
    <row r="12348" s="610" customFormat="true"/>
    <row r="12349" s="610" customFormat="true"/>
    <row r="12350" s="610" customFormat="true"/>
    <row r="12351" s="610" customFormat="true"/>
    <row r="12352" s="610" customFormat="true"/>
    <row r="12353" s="610" customFormat="true"/>
    <row r="12354" s="610" customFormat="true"/>
    <row r="12355" s="610" customFormat="true"/>
    <row r="12356" s="610" customFormat="true"/>
    <row r="12357" s="610" customFormat="true"/>
    <row r="12358" s="610" customFormat="true"/>
    <row r="12359" s="610" customFormat="true"/>
    <row r="12360" s="610" customFormat="true"/>
    <row r="12361" s="610" customFormat="true"/>
    <row r="12362" s="610" customFormat="true"/>
    <row r="12363" s="610" customFormat="true"/>
    <row r="12364" s="610" customFormat="true"/>
    <row r="12365" s="610" customFormat="true"/>
    <row r="12366" s="610" customFormat="true"/>
    <row r="12367" s="610" customFormat="true"/>
    <row r="12368" s="610" customFormat="true"/>
    <row r="12369" s="610" customFormat="true"/>
    <row r="12370" s="610" customFormat="true"/>
    <row r="12371" s="610" customFormat="true"/>
    <row r="12372" s="610" customFormat="true"/>
    <row r="12373" s="610" customFormat="true"/>
    <row r="12374" s="610" customFormat="true"/>
    <row r="12375" s="610" customFormat="true"/>
    <row r="12376" s="610" customFormat="true"/>
    <row r="12377" s="610" customFormat="true"/>
    <row r="12378" s="610" customFormat="true"/>
    <row r="12379" s="610" customFormat="true"/>
    <row r="12380" s="610" customFormat="true"/>
    <row r="12381" s="610" customFormat="true"/>
    <row r="12382" s="610" customFormat="true"/>
    <row r="12383" s="610" customFormat="true"/>
    <row r="12384" s="610" customFormat="true"/>
    <row r="12385" s="610" customFormat="true"/>
    <row r="12386" s="610" customFormat="true"/>
    <row r="12387" s="610" customFormat="true"/>
    <row r="12388" s="610" customFormat="true"/>
    <row r="12389" s="610" customFormat="true"/>
    <row r="12390" s="610" customFormat="true"/>
    <row r="12391" s="610" customFormat="true"/>
    <row r="12392" s="610" customFormat="true"/>
    <row r="12393" s="610" customFormat="true"/>
    <row r="12394" s="610" customFormat="true"/>
    <row r="12395" s="610" customFormat="true"/>
    <row r="12396" s="610" customFormat="true"/>
    <row r="12397" s="610" customFormat="true"/>
    <row r="12398" s="610" customFormat="true"/>
    <row r="12399" s="610" customFormat="true"/>
    <row r="12400" s="610" customFormat="true"/>
    <row r="12401" s="610" customFormat="true"/>
    <row r="12402" s="610" customFormat="true"/>
    <row r="12403" s="610" customFormat="true"/>
    <row r="12404" s="610" customFormat="true"/>
    <row r="12405" s="610" customFormat="true"/>
    <row r="12406" s="610" customFormat="true"/>
    <row r="12407" s="610" customFormat="true"/>
    <row r="12408" s="610" customFormat="true"/>
    <row r="12409" s="610" customFormat="true"/>
    <row r="12410" s="610" customFormat="true"/>
    <row r="12411" s="610" customFormat="true"/>
    <row r="12412" s="610" customFormat="true"/>
    <row r="12413" s="610" customFormat="true"/>
    <row r="12414" s="610" customFormat="true"/>
    <row r="12415" s="610" customFormat="true"/>
    <row r="12416" s="610" customFormat="true"/>
    <row r="12417" s="610" customFormat="true"/>
    <row r="12418" s="610" customFormat="true"/>
    <row r="12419" s="610" customFormat="true"/>
    <row r="12420" s="610" customFormat="true"/>
    <row r="12421" s="610" customFormat="true"/>
    <row r="12422" s="610" customFormat="true"/>
    <row r="12423" s="610" customFormat="true"/>
    <row r="12424" s="610" customFormat="true"/>
    <row r="12425" s="610" customFormat="true"/>
    <row r="12426" s="610" customFormat="true"/>
    <row r="12427" s="610" customFormat="true"/>
    <row r="12428" s="610" customFormat="true"/>
    <row r="12429" s="610" customFormat="true"/>
    <row r="12430" s="610" customFormat="true"/>
    <row r="12431" s="610" customFormat="true"/>
    <row r="12432" s="610" customFormat="true"/>
    <row r="12433" s="610" customFormat="true"/>
    <row r="12434" s="610" customFormat="true"/>
    <row r="12435" s="610" customFormat="true"/>
    <row r="12436" s="610" customFormat="true"/>
    <row r="12437" s="610" customFormat="true"/>
    <row r="12438" s="610" customFormat="true"/>
    <row r="12439" s="610" customFormat="true"/>
    <row r="12440" s="610" customFormat="true"/>
    <row r="12441" s="610" customFormat="true"/>
    <row r="12442" s="610" customFormat="true"/>
    <row r="12443" s="610" customFormat="true"/>
    <row r="12444" s="610" customFormat="true"/>
    <row r="12445" s="610" customFormat="true"/>
    <row r="12446" s="610" customFormat="true"/>
    <row r="12447" s="610" customFormat="true"/>
    <row r="12448" s="610" customFormat="true"/>
    <row r="12449" s="610" customFormat="true"/>
    <row r="12450" s="610" customFormat="true"/>
    <row r="12451" s="610" customFormat="true"/>
    <row r="12452" s="610" customFormat="true"/>
    <row r="12453" s="610" customFormat="true"/>
    <row r="12454" s="610" customFormat="true"/>
    <row r="12455" s="610" customFormat="true"/>
    <row r="12456" s="610" customFormat="true"/>
    <row r="12457" s="610" customFormat="true"/>
    <row r="12458" s="610" customFormat="true"/>
    <row r="12459" s="610" customFormat="true"/>
    <row r="12460" s="610" customFormat="true"/>
    <row r="12461" s="610" customFormat="true"/>
    <row r="12462" s="610" customFormat="true"/>
    <row r="12463" s="610" customFormat="true"/>
    <row r="12464" s="610" customFormat="true"/>
    <row r="12465" s="610" customFormat="true"/>
    <row r="12466" s="610" customFormat="true"/>
    <row r="12467" s="610" customFormat="true"/>
    <row r="12468" s="610" customFormat="true"/>
    <row r="12469" s="610" customFormat="true"/>
    <row r="12470" s="610" customFormat="true"/>
    <row r="12471" s="610" customFormat="true"/>
    <row r="12472" s="610" customFormat="true"/>
    <row r="12473" s="610" customFormat="true"/>
    <row r="12474" s="610" customFormat="true"/>
    <row r="12475" s="610" customFormat="true"/>
    <row r="12476" s="610" customFormat="true"/>
    <row r="12477" s="610" customFormat="true"/>
    <row r="12478" s="610" customFormat="true"/>
    <row r="12479" s="610" customFormat="true"/>
    <row r="12480" s="610" customFormat="true"/>
    <row r="12481" s="610" customFormat="true"/>
    <row r="12482" s="610" customFormat="true"/>
    <row r="12483" s="610" customFormat="true"/>
    <row r="12484" s="610" customFormat="true"/>
    <row r="12485" s="610" customFormat="true"/>
    <row r="12486" s="610" customFormat="true"/>
    <row r="12487" s="610" customFormat="true"/>
    <row r="12488" s="610" customFormat="true"/>
    <row r="12489" s="610" customFormat="true"/>
    <row r="12490" s="610" customFormat="true"/>
    <row r="12491" s="610" customFormat="true"/>
    <row r="12492" s="610" customFormat="true"/>
    <row r="12493" s="610" customFormat="true"/>
    <row r="12494" s="610" customFormat="true"/>
    <row r="12495" s="610" customFormat="true"/>
    <row r="12496" s="610" customFormat="true"/>
    <row r="12497" s="610" customFormat="true"/>
    <row r="12498" s="610" customFormat="true"/>
    <row r="12499" s="610" customFormat="true"/>
    <row r="12500" s="610" customFormat="true"/>
    <row r="12501" s="610" customFormat="true"/>
    <row r="12502" s="610" customFormat="true"/>
    <row r="12503" s="610" customFormat="true"/>
    <row r="12504" s="610" customFormat="true"/>
    <row r="12505" s="610" customFormat="true"/>
    <row r="12506" s="610" customFormat="true"/>
    <row r="12507" s="610" customFormat="true"/>
    <row r="12508" s="610" customFormat="true"/>
    <row r="12509" s="610" customFormat="true"/>
    <row r="12510" s="610" customFormat="true"/>
    <row r="12511" s="610" customFormat="true"/>
    <row r="12512" s="610" customFormat="true"/>
    <row r="12513" s="610" customFormat="true"/>
    <row r="12514" s="610" customFormat="true"/>
    <row r="12515" s="610" customFormat="true"/>
    <row r="12516" s="610" customFormat="true"/>
    <row r="12517" s="610" customFormat="true"/>
    <row r="12518" s="610" customFormat="true"/>
    <row r="12519" s="610" customFormat="true"/>
    <row r="12520" s="610" customFormat="true"/>
    <row r="12521" s="610" customFormat="true"/>
    <row r="12522" s="610" customFormat="true"/>
    <row r="12523" s="610" customFormat="true"/>
    <row r="12524" s="610" customFormat="true"/>
    <row r="12525" s="610" customFormat="true"/>
    <row r="12526" s="610" customFormat="true"/>
    <row r="12527" s="610" customFormat="true"/>
    <row r="12528" s="610" customFormat="true"/>
    <row r="12529" s="610" customFormat="true"/>
    <row r="12530" s="610" customFormat="true"/>
    <row r="12531" s="610" customFormat="true"/>
    <row r="12532" s="610" customFormat="true"/>
    <row r="12533" s="610" customFormat="true"/>
    <row r="12534" s="610" customFormat="true"/>
    <row r="12535" s="610" customFormat="true"/>
    <row r="12536" s="610" customFormat="true"/>
    <row r="12537" s="610" customFormat="true"/>
    <row r="12538" s="610" customFormat="true"/>
    <row r="12539" s="610" customFormat="true"/>
    <row r="12540" s="610" customFormat="true"/>
    <row r="12541" s="610" customFormat="true"/>
    <row r="12542" s="610" customFormat="true"/>
    <row r="12543" s="610" customFormat="true"/>
    <row r="12544" s="610" customFormat="true"/>
    <row r="12545" s="610" customFormat="true"/>
    <row r="12546" s="610" customFormat="true"/>
    <row r="12547" s="610" customFormat="true"/>
    <row r="12548" s="610" customFormat="true"/>
    <row r="12549" s="610" customFormat="true"/>
    <row r="12550" s="610" customFormat="true"/>
    <row r="12551" s="610" customFormat="true"/>
    <row r="12552" s="610" customFormat="true"/>
    <row r="12553" s="610" customFormat="true"/>
    <row r="12554" s="610" customFormat="true"/>
    <row r="12555" s="610" customFormat="true"/>
    <row r="12556" s="610" customFormat="true"/>
    <row r="12557" s="610" customFormat="true"/>
    <row r="12558" s="610" customFormat="true"/>
    <row r="12559" s="610" customFormat="true"/>
    <row r="12560" s="610" customFormat="true"/>
    <row r="12561" s="610" customFormat="true"/>
    <row r="12562" s="610" customFormat="true"/>
    <row r="12563" s="610" customFormat="true"/>
    <row r="12564" s="610" customFormat="true"/>
    <row r="12565" s="610" customFormat="true"/>
    <row r="12566" s="610" customFormat="true"/>
    <row r="12567" s="610" customFormat="true"/>
    <row r="12568" s="610" customFormat="true"/>
    <row r="12569" s="610" customFormat="true"/>
    <row r="12570" s="610" customFormat="true"/>
    <row r="12571" s="610" customFormat="true"/>
    <row r="12572" s="610" customFormat="true"/>
    <row r="12573" s="610" customFormat="true"/>
    <row r="12574" s="610" customFormat="true"/>
    <row r="12575" s="610" customFormat="true"/>
    <row r="12576" s="610" customFormat="true"/>
    <row r="12577" s="610" customFormat="true"/>
    <row r="12578" s="610" customFormat="true"/>
    <row r="12579" s="610" customFormat="true"/>
    <row r="12580" s="610" customFormat="true"/>
    <row r="12581" s="610" customFormat="true"/>
    <row r="12582" s="610" customFormat="true"/>
    <row r="12583" s="610" customFormat="true"/>
    <row r="12584" s="610" customFormat="true"/>
    <row r="12585" s="610" customFormat="true"/>
    <row r="12586" s="610" customFormat="true"/>
    <row r="12587" s="610" customFormat="true"/>
    <row r="12588" s="610" customFormat="true"/>
    <row r="12589" s="610" customFormat="true"/>
    <row r="12590" s="610" customFormat="true"/>
    <row r="12591" s="610" customFormat="true"/>
    <row r="12592" s="610" customFormat="true"/>
    <row r="12593" s="610" customFormat="true"/>
    <row r="12594" s="610" customFormat="true"/>
    <row r="12595" s="610" customFormat="true"/>
    <row r="12596" s="610" customFormat="true"/>
    <row r="12597" s="610" customFormat="true"/>
    <row r="12598" s="610" customFormat="true"/>
    <row r="12599" s="610" customFormat="true"/>
    <row r="12600" s="610" customFormat="true"/>
    <row r="12601" s="610" customFormat="true"/>
    <row r="12602" s="610" customFormat="true"/>
    <row r="12603" s="610" customFormat="true"/>
    <row r="12604" s="610" customFormat="true"/>
    <row r="12605" s="610" customFormat="true"/>
    <row r="12606" s="610" customFormat="true"/>
    <row r="12607" s="610" customFormat="true"/>
    <row r="12608" s="610" customFormat="true"/>
    <row r="12609" s="610" customFormat="true"/>
    <row r="12610" s="610" customFormat="true"/>
    <row r="12611" s="610" customFormat="true"/>
    <row r="12612" s="610" customFormat="true"/>
    <row r="12613" s="610" customFormat="true"/>
    <row r="12614" s="610" customFormat="true"/>
    <row r="12615" s="610" customFormat="true"/>
    <row r="12616" s="610" customFormat="true"/>
    <row r="12617" s="610" customFormat="true"/>
    <row r="12618" s="610" customFormat="true"/>
    <row r="12619" s="610" customFormat="true"/>
    <row r="12620" s="610" customFormat="true"/>
    <row r="12621" s="610" customFormat="true"/>
    <row r="12622" s="610" customFormat="true"/>
    <row r="12623" s="610" customFormat="true"/>
    <row r="12624" s="610" customFormat="true"/>
    <row r="12625" s="610" customFormat="true"/>
    <row r="12626" s="610" customFormat="true"/>
    <row r="12627" s="610" customFormat="true"/>
    <row r="12628" s="610" customFormat="true"/>
    <row r="12629" s="610" customFormat="true"/>
    <row r="12630" s="610" customFormat="true"/>
    <row r="12631" s="610" customFormat="true"/>
    <row r="12632" s="610" customFormat="true"/>
    <row r="12633" s="610" customFormat="true"/>
    <row r="12634" s="610" customFormat="true"/>
    <row r="12635" s="610" customFormat="true"/>
    <row r="12636" s="610" customFormat="true"/>
    <row r="12637" s="610" customFormat="true"/>
    <row r="12638" s="610" customFormat="true"/>
    <row r="12639" s="610" customFormat="true"/>
    <row r="12640" s="610" customFormat="true"/>
    <row r="12641" s="610" customFormat="true"/>
    <row r="12642" s="610" customFormat="true"/>
    <row r="12643" s="610" customFormat="true"/>
    <row r="12644" s="610" customFormat="true"/>
    <row r="12645" s="610" customFormat="true"/>
    <row r="12646" s="610" customFormat="true"/>
    <row r="12647" s="610" customFormat="true"/>
    <row r="12648" s="610" customFormat="true"/>
    <row r="12649" s="610" customFormat="true"/>
    <row r="12650" s="610" customFormat="true"/>
    <row r="12651" s="610" customFormat="true"/>
    <row r="12652" s="610" customFormat="true"/>
    <row r="12653" s="610" customFormat="true"/>
    <row r="12654" s="610" customFormat="true"/>
    <row r="12655" s="610" customFormat="true"/>
    <row r="12656" s="610" customFormat="true"/>
    <row r="12657" s="610" customFormat="true"/>
    <row r="12658" s="610" customFormat="true"/>
    <row r="12659" s="610" customFormat="true"/>
    <row r="12660" s="610" customFormat="true"/>
    <row r="12661" s="610" customFormat="true"/>
    <row r="12662" s="610" customFormat="true"/>
    <row r="12663" s="610" customFormat="true"/>
    <row r="12664" s="610" customFormat="true"/>
    <row r="12665" s="610" customFormat="true"/>
    <row r="12666" s="610" customFormat="true"/>
    <row r="12667" s="610" customFormat="true"/>
    <row r="12668" s="610" customFormat="true"/>
    <row r="12669" s="610" customFormat="true"/>
    <row r="12670" s="610" customFormat="true"/>
    <row r="12671" s="610" customFormat="true"/>
    <row r="12672" s="610" customFormat="true"/>
    <row r="12673" s="610" customFormat="true"/>
    <row r="12674" s="610" customFormat="true"/>
    <row r="12675" s="610" customFormat="true"/>
    <row r="12676" s="610" customFormat="true"/>
    <row r="12677" s="610" customFormat="true"/>
    <row r="12678" s="610" customFormat="true"/>
    <row r="12679" s="610" customFormat="true"/>
    <row r="12680" s="610" customFormat="true"/>
    <row r="12681" s="610" customFormat="true"/>
    <row r="12682" s="610" customFormat="true"/>
    <row r="12683" s="610" customFormat="true"/>
    <row r="12684" s="610" customFormat="true"/>
    <row r="12685" s="610" customFormat="true"/>
    <row r="12686" s="610" customFormat="true"/>
    <row r="12687" s="610" customFormat="true"/>
    <row r="12688" s="610" customFormat="true"/>
    <row r="12689" s="610" customFormat="true"/>
    <row r="12690" s="610" customFormat="true"/>
    <row r="12691" s="610" customFormat="true"/>
    <row r="12692" s="610" customFormat="true"/>
    <row r="12693" s="610" customFormat="true"/>
    <row r="12694" s="610" customFormat="true"/>
    <row r="12695" s="610" customFormat="true"/>
    <row r="12696" s="610" customFormat="true"/>
    <row r="12697" s="610" customFormat="true"/>
    <row r="12698" s="610" customFormat="true"/>
    <row r="12699" s="610" customFormat="true"/>
    <row r="12700" s="610" customFormat="true"/>
    <row r="12701" s="610" customFormat="true"/>
    <row r="12702" s="610" customFormat="true"/>
    <row r="12703" s="610" customFormat="true"/>
    <row r="12704" s="610" customFormat="true"/>
    <row r="12705" s="610" customFormat="true"/>
    <row r="12706" s="610" customFormat="true"/>
    <row r="12707" s="610" customFormat="true"/>
    <row r="12708" s="610" customFormat="true"/>
    <row r="12709" s="610" customFormat="true"/>
    <row r="12710" s="610" customFormat="true"/>
    <row r="12711" s="610" customFormat="true"/>
    <row r="12712" s="610" customFormat="true"/>
    <row r="12713" s="610" customFormat="true"/>
    <row r="12714" s="610" customFormat="true"/>
    <row r="12715" s="610" customFormat="true"/>
    <row r="12716" s="610" customFormat="true"/>
    <row r="12717" s="610" customFormat="true"/>
    <row r="12718" s="610" customFormat="true"/>
    <row r="12719" s="610" customFormat="true"/>
    <row r="12720" s="610" customFormat="true"/>
    <row r="12721" s="610" customFormat="true"/>
    <row r="12722" s="610" customFormat="true"/>
    <row r="12723" s="610" customFormat="true"/>
    <row r="12724" s="610" customFormat="true"/>
    <row r="12725" s="610" customFormat="true"/>
    <row r="12726" s="610" customFormat="true"/>
    <row r="12727" s="610" customFormat="true"/>
    <row r="12728" s="610" customFormat="true"/>
    <row r="12729" s="610" customFormat="true"/>
    <row r="12730" s="610" customFormat="true"/>
    <row r="12731" s="610" customFormat="true"/>
    <row r="12732" s="610" customFormat="true"/>
    <row r="12733" s="610" customFormat="true"/>
    <row r="12734" s="610" customFormat="true"/>
    <row r="12735" s="610" customFormat="true"/>
    <row r="12736" s="610" customFormat="true"/>
    <row r="12737" s="610" customFormat="true"/>
    <row r="12738" s="610" customFormat="true"/>
    <row r="12739" s="610" customFormat="true"/>
    <row r="12740" s="610" customFormat="true"/>
    <row r="12741" s="610" customFormat="true"/>
    <row r="12742" s="610" customFormat="true"/>
    <row r="12743" s="610" customFormat="true"/>
    <row r="12744" s="610" customFormat="true"/>
    <row r="12745" s="610" customFormat="true"/>
    <row r="12746" s="610" customFormat="true"/>
    <row r="12747" s="610" customFormat="true"/>
    <row r="12748" s="610" customFormat="true"/>
    <row r="12749" s="610" customFormat="true"/>
    <row r="12750" s="610" customFormat="true"/>
    <row r="12751" s="610" customFormat="true"/>
    <row r="12752" s="610" customFormat="true"/>
    <row r="12753" s="610" customFormat="true"/>
    <row r="12754" s="610" customFormat="true"/>
    <row r="12755" s="610" customFormat="true"/>
    <row r="12756" s="610" customFormat="true"/>
    <row r="12757" s="610" customFormat="true"/>
    <row r="12758" s="610" customFormat="true"/>
    <row r="12759" s="610" customFormat="true"/>
    <row r="12760" s="610" customFormat="true"/>
    <row r="12761" s="610" customFormat="true"/>
    <row r="12762" s="610" customFormat="true"/>
    <row r="12763" s="610" customFormat="true"/>
    <row r="12764" s="610" customFormat="true"/>
    <row r="12765" s="610" customFormat="true"/>
    <row r="12766" s="610" customFormat="true"/>
    <row r="12767" s="610" customFormat="true"/>
    <row r="12768" s="610" customFormat="true"/>
    <row r="12769" s="610" customFormat="true"/>
    <row r="12770" s="610" customFormat="true"/>
    <row r="12771" s="610" customFormat="true"/>
    <row r="12772" s="610" customFormat="true"/>
    <row r="12773" s="610" customFormat="true"/>
    <row r="12774" s="610" customFormat="true"/>
    <row r="12775" s="610" customFormat="true"/>
    <row r="12776" s="610" customFormat="true"/>
    <row r="12777" s="610" customFormat="true"/>
    <row r="12778" s="610" customFormat="true"/>
    <row r="12779" s="610" customFormat="true"/>
    <row r="12780" s="610" customFormat="true"/>
    <row r="12781" s="610" customFormat="true"/>
    <row r="12782" s="610" customFormat="true"/>
    <row r="12783" s="610" customFormat="true"/>
    <row r="12784" s="610" customFormat="true"/>
    <row r="12785" s="610" customFormat="true"/>
    <row r="12786" s="610" customFormat="true"/>
    <row r="12787" s="610" customFormat="true"/>
    <row r="12788" s="610" customFormat="true"/>
    <row r="12789" s="610" customFormat="true"/>
    <row r="12790" s="610" customFormat="true"/>
    <row r="12791" s="610" customFormat="true"/>
    <row r="12792" s="610" customFormat="true"/>
    <row r="12793" s="610" customFormat="true"/>
    <row r="12794" s="610" customFormat="true"/>
    <row r="12795" s="610" customFormat="true"/>
    <row r="12796" s="610" customFormat="true"/>
    <row r="12797" s="610" customFormat="true"/>
    <row r="12798" s="610" customFormat="true"/>
    <row r="12799" s="610" customFormat="true"/>
    <row r="12800" s="610" customFormat="true"/>
    <row r="12801" s="610" customFormat="true"/>
    <row r="12802" s="610" customFormat="true"/>
    <row r="12803" s="610" customFormat="true"/>
    <row r="12804" s="610" customFormat="true"/>
    <row r="12805" s="610" customFormat="true"/>
    <row r="12806" s="610" customFormat="true"/>
    <row r="12807" s="610" customFormat="true"/>
    <row r="12808" s="610" customFormat="true"/>
    <row r="12809" s="610" customFormat="true"/>
    <row r="12810" s="610" customFormat="true"/>
    <row r="12811" s="610" customFormat="true"/>
    <row r="12812" s="610" customFormat="true"/>
    <row r="12813" s="610" customFormat="true"/>
    <row r="12814" s="610" customFormat="true"/>
    <row r="12815" s="610" customFormat="true"/>
    <row r="12816" s="610" customFormat="true"/>
    <row r="12817" s="610" customFormat="true"/>
    <row r="12818" s="610" customFormat="true"/>
    <row r="12819" s="610" customFormat="true"/>
    <row r="12820" s="610" customFormat="true"/>
    <row r="12821" s="610" customFormat="true"/>
    <row r="12822" s="610" customFormat="true"/>
    <row r="12823" s="610" customFormat="true"/>
    <row r="12824" s="610" customFormat="true"/>
    <row r="12825" s="610" customFormat="true"/>
    <row r="12826" s="610" customFormat="true"/>
    <row r="12827" s="610" customFormat="true"/>
    <row r="12828" s="610" customFormat="true"/>
    <row r="12829" s="610" customFormat="true"/>
    <row r="12830" s="610" customFormat="true"/>
    <row r="12831" s="610" customFormat="true"/>
    <row r="12832" s="610" customFormat="true"/>
    <row r="12833" s="610" customFormat="true"/>
    <row r="12834" s="610" customFormat="true"/>
    <row r="12835" s="610" customFormat="true"/>
    <row r="12836" s="610" customFormat="true"/>
    <row r="12837" s="610" customFormat="true"/>
    <row r="12838" s="610" customFormat="true"/>
    <row r="12839" s="610" customFormat="true"/>
    <row r="12840" s="610" customFormat="true"/>
    <row r="12841" s="610" customFormat="true"/>
    <row r="12842" s="610" customFormat="true"/>
    <row r="12843" s="610" customFormat="true"/>
    <row r="12844" s="610" customFormat="true"/>
    <row r="12845" s="610" customFormat="true"/>
    <row r="12846" s="610" customFormat="true"/>
    <row r="12847" s="610" customFormat="true"/>
    <row r="12848" s="610" customFormat="true"/>
    <row r="12849" s="610" customFormat="true"/>
    <row r="12850" s="610" customFormat="true"/>
    <row r="12851" s="610" customFormat="true"/>
    <row r="12852" s="610" customFormat="true"/>
    <row r="12853" s="610" customFormat="true"/>
    <row r="12854" s="610" customFormat="true"/>
    <row r="12855" s="610" customFormat="true"/>
    <row r="12856" s="610" customFormat="true"/>
    <row r="12857" s="610" customFormat="true"/>
    <row r="12858" s="610" customFormat="true"/>
    <row r="12859" s="610" customFormat="true"/>
    <row r="12860" s="610" customFormat="true"/>
    <row r="12861" s="610" customFormat="true"/>
    <row r="12862" s="610" customFormat="true"/>
    <row r="12863" s="610" customFormat="true"/>
    <row r="12864" s="610" customFormat="true"/>
    <row r="12865" s="610" customFormat="true"/>
    <row r="12866" s="610" customFormat="true"/>
    <row r="12867" s="610" customFormat="true"/>
    <row r="12868" s="610" customFormat="true"/>
    <row r="12869" s="610" customFormat="true"/>
    <row r="12870" s="610" customFormat="true"/>
    <row r="12871" s="610" customFormat="true"/>
    <row r="12872" s="610" customFormat="true"/>
    <row r="12873" s="610" customFormat="true"/>
    <row r="12874" s="610" customFormat="true"/>
    <row r="12875" s="610" customFormat="true"/>
    <row r="12876" s="610" customFormat="true"/>
    <row r="12877" s="610" customFormat="true"/>
    <row r="12878" s="610" customFormat="true"/>
    <row r="12879" s="610" customFormat="true"/>
    <row r="12880" s="610" customFormat="true"/>
    <row r="12881" s="610" customFormat="true"/>
    <row r="12882" s="610" customFormat="true"/>
    <row r="12883" s="610" customFormat="true"/>
    <row r="12884" s="610" customFormat="true"/>
    <row r="12885" s="610" customFormat="true"/>
    <row r="12886" s="610" customFormat="true"/>
    <row r="12887" s="610" customFormat="true"/>
    <row r="12888" s="610" customFormat="true"/>
    <row r="12889" s="610" customFormat="true"/>
    <row r="12890" s="610" customFormat="true"/>
    <row r="12891" s="610" customFormat="true"/>
    <row r="12892" s="610" customFormat="true"/>
    <row r="12893" s="610" customFormat="true"/>
    <row r="12894" s="610" customFormat="true"/>
    <row r="12895" s="610" customFormat="true"/>
    <row r="12896" s="610" customFormat="true"/>
    <row r="12897" s="610" customFormat="true"/>
    <row r="12898" s="610" customFormat="true"/>
    <row r="12899" s="610" customFormat="true"/>
    <row r="12900" s="610" customFormat="true"/>
    <row r="12901" s="610" customFormat="true"/>
    <row r="12902" s="610" customFormat="true"/>
    <row r="12903" s="610" customFormat="true"/>
    <row r="12904" s="610" customFormat="true"/>
    <row r="12905" s="610" customFormat="true"/>
    <row r="12906" s="610" customFormat="true"/>
    <row r="12907" s="610" customFormat="true"/>
    <row r="12908" s="610" customFormat="true"/>
    <row r="12909" s="610" customFormat="true"/>
    <row r="12910" s="610" customFormat="true"/>
    <row r="12911" s="610" customFormat="true"/>
    <row r="12912" s="610" customFormat="true"/>
    <row r="12913" s="610" customFormat="true"/>
    <row r="12914" s="610" customFormat="true"/>
    <row r="12915" s="610" customFormat="true"/>
    <row r="12916" s="610" customFormat="true"/>
    <row r="12917" s="610" customFormat="true"/>
    <row r="12918" s="610" customFormat="true"/>
    <row r="12919" s="610" customFormat="true"/>
    <row r="12920" s="610" customFormat="true"/>
    <row r="12921" s="610" customFormat="true"/>
    <row r="12922" s="610" customFormat="true"/>
    <row r="12923" s="610" customFormat="true"/>
    <row r="12924" s="610" customFormat="true"/>
    <row r="12925" s="610" customFormat="true"/>
    <row r="12926" s="610" customFormat="true"/>
    <row r="12927" s="610" customFormat="true"/>
    <row r="12928" s="610" customFormat="true"/>
    <row r="12929" s="610" customFormat="true"/>
    <row r="12930" s="610" customFormat="true"/>
    <row r="12931" s="610" customFormat="true"/>
    <row r="12932" s="610" customFormat="true"/>
    <row r="12933" s="610" customFormat="true"/>
    <row r="12934" s="610" customFormat="true"/>
    <row r="12935" s="610" customFormat="true"/>
    <row r="12936" s="610" customFormat="true"/>
    <row r="12937" s="610" customFormat="true"/>
    <row r="12938" s="610" customFormat="true"/>
    <row r="12939" s="610" customFormat="true"/>
    <row r="12940" s="610" customFormat="true"/>
    <row r="12941" s="610" customFormat="true"/>
    <row r="12942" s="610" customFormat="true"/>
    <row r="12943" s="610" customFormat="true"/>
    <row r="12944" s="610" customFormat="true"/>
    <row r="12945" s="610" customFormat="true"/>
    <row r="12946" s="610" customFormat="true"/>
    <row r="12947" s="610" customFormat="true"/>
    <row r="12948" s="610" customFormat="true"/>
    <row r="12949" s="610" customFormat="true"/>
    <row r="12950" s="610" customFormat="true"/>
    <row r="12951" s="610" customFormat="true"/>
    <row r="12952" s="610" customFormat="true"/>
    <row r="12953" s="610" customFormat="true"/>
    <row r="12954" s="610" customFormat="true"/>
    <row r="12955" s="610" customFormat="true"/>
    <row r="12956" s="610" customFormat="true"/>
    <row r="12957" s="610" customFormat="true"/>
    <row r="12958" s="610" customFormat="true"/>
    <row r="12959" s="610" customFormat="true"/>
    <row r="12960" s="610" customFormat="true"/>
    <row r="12961" s="610" customFormat="true"/>
    <row r="12962" s="610" customFormat="true"/>
    <row r="12963" s="610" customFormat="true"/>
    <row r="12964" s="610" customFormat="true"/>
    <row r="12965" s="610" customFormat="true"/>
    <row r="12966" s="610" customFormat="true"/>
    <row r="12967" s="610" customFormat="true"/>
    <row r="12968" s="610" customFormat="true"/>
    <row r="12969" s="610" customFormat="true"/>
    <row r="12970" s="610" customFormat="true"/>
    <row r="12971" s="610" customFormat="true"/>
    <row r="12972" s="610" customFormat="true"/>
    <row r="12973" s="610" customFormat="true"/>
    <row r="12974" s="610" customFormat="true"/>
    <row r="12975" s="610" customFormat="true"/>
    <row r="12976" s="610" customFormat="true"/>
    <row r="12977" s="610" customFormat="true"/>
    <row r="12978" s="610" customFormat="true"/>
    <row r="12979" s="610" customFormat="true"/>
    <row r="12980" s="610" customFormat="true"/>
    <row r="12981" s="610" customFormat="true"/>
    <row r="12982" s="610" customFormat="true"/>
    <row r="12983" s="610" customFormat="true"/>
    <row r="12984" s="610" customFormat="true"/>
    <row r="12985" s="610" customFormat="true"/>
    <row r="12986" s="610" customFormat="true"/>
    <row r="12987" s="610" customFormat="true"/>
    <row r="12988" s="610" customFormat="true"/>
    <row r="12989" s="610" customFormat="true"/>
    <row r="12990" s="610" customFormat="true"/>
    <row r="12991" s="610" customFormat="true"/>
    <row r="12992" s="610" customFormat="true"/>
    <row r="12993" s="610" customFormat="true"/>
    <row r="12994" s="610" customFormat="true"/>
    <row r="12995" s="610" customFormat="true"/>
    <row r="12996" s="610" customFormat="true"/>
    <row r="12997" s="610" customFormat="true"/>
    <row r="12998" s="610" customFormat="true"/>
    <row r="12999" s="610" customFormat="true"/>
    <row r="13000" s="610" customFormat="true"/>
    <row r="13001" s="610" customFormat="true"/>
    <row r="13002" s="610" customFormat="true"/>
    <row r="13003" s="610" customFormat="true"/>
    <row r="13004" s="610" customFormat="true"/>
    <row r="13005" s="610" customFormat="true"/>
    <row r="13006" s="610" customFormat="true"/>
    <row r="13007" s="610" customFormat="true"/>
    <row r="13008" s="610" customFormat="true"/>
    <row r="13009" s="610" customFormat="true"/>
    <row r="13010" s="610" customFormat="true"/>
    <row r="13011" s="610" customFormat="true"/>
    <row r="13012" s="610" customFormat="true"/>
    <row r="13013" s="610" customFormat="true"/>
    <row r="13014" s="610" customFormat="true"/>
    <row r="13015" s="610" customFormat="true"/>
    <row r="13016" s="610" customFormat="true"/>
    <row r="13017" s="610" customFormat="true"/>
    <row r="13018" s="610" customFormat="true"/>
    <row r="13019" s="610" customFormat="true"/>
    <row r="13020" s="610" customFormat="true"/>
    <row r="13021" s="610" customFormat="true"/>
    <row r="13022" s="610" customFormat="true"/>
    <row r="13023" s="610" customFormat="true"/>
    <row r="13024" s="610" customFormat="true"/>
    <row r="13025" s="610" customFormat="true"/>
    <row r="13026" s="610" customFormat="true"/>
    <row r="13027" s="610" customFormat="true"/>
    <row r="13028" s="610" customFormat="true"/>
    <row r="13029" s="610" customFormat="true"/>
    <row r="13030" s="610" customFormat="true"/>
    <row r="13031" s="610" customFormat="true"/>
    <row r="13032" s="610" customFormat="true"/>
    <row r="13033" s="610" customFormat="true"/>
    <row r="13034" s="610" customFormat="true"/>
    <row r="13035" s="610" customFormat="true"/>
    <row r="13036" s="610" customFormat="true"/>
    <row r="13037" s="610" customFormat="true"/>
    <row r="13038" s="610" customFormat="true"/>
    <row r="13039" s="610" customFormat="true"/>
    <row r="13040" s="610" customFormat="true"/>
    <row r="13041" s="610" customFormat="true"/>
    <row r="13042" s="610" customFormat="true"/>
    <row r="13043" s="610" customFormat="true"/>
    <row r="13044" s="610" customFormat="true"/>
    <row r="13045" s="610" customFormat="true"/>
    <row r="13046" s="610" customFormat="true"/>
    <row r="13047" s="610" customFormat="true"/>
    <row r="13048" s="610" customFormat="true"/>
    <row r="13049" s="610" customFormat="true"/>
    <row r="13050" s="610" customFormat="true"/>
    <row r="13051" s="610" customFormat="true"/>
    <row r="13052" s="610" customFormat="true"/>
    <row r="13053" s="610" customFormat="true"/>
    <row r="13054" s="610" customFormat="true"/>
    <row r="13055" s="610" customFormat="true"/>
    <row r="13056" s="610" customFormat="true"/>
    <row r="13057" s="610" customFormat="true"/>
    <row r="13058" s="610" customFormat="true"/>
    <row r="13059" s="610" customFormat="true"/>
    <row r="13060" s="610" customFormat="true"/>
    <row r="13061" s="610" customFormat="true"/>
    <row r="13062" s="610" customFormat="true"/>
    <row r="13063" s="610" customFormat="true"/>
    <row r="13064" s="610" customFormat="true"/>
    <row r="13065" s="610" customFormat="true"/>
    <row r="13066" s="610" customFormat="true"/>
    <row r="13067" s="610" customFormat="true"/>
    <row r="13068" s="610" customFormat="true"/>
    <row r="13069" s="610" customFormat="true"/>
    <row r="13070" s="610" customFormat="true"/>
    <row r="13071" s="610" customFormat="true"/>
    <row r="13072" s="610" customFormat="true"/>
    <row r="13073" s="610" customFormat="true"/>
    <row r="13074" s="610" customFormat="true"/>
    <row r="13075" s="610" customFormat="true"/>
    <row r="13076" s="610" customFormat="true"/>
    <row r="13077" s="610" customFormat="true"/>
    <row r="13078" s="610" customFormat="true"/>
    <row r="13079" s="610" customFormat="true"/>
    <row r="13080" s="610" customFormat="true"/>
    <row r="13081" s="610" customFormat="true"/>
    <row r="13082" s="610" customFormat="true"/>
    <row r="13083" s="610" customFormat="true"/>
    <row r="13084" s="610" customFormat="true"/>
    <row r="13085" s="610" customFormat="true"/>
    <row r="13086" s="610" customFormat="true"/>
    <row r="13087" s="610" customFormat="true"/>
    <row r="13088" s="610" customFormat="true"/>
    <row r="13089" s="610" customFormat="true"/>
    <row r="13090" s="610" customFormat="true"/>
    <row r="13091" s="610" customFormat="true"/>
    <row r="13092" s="610" customFormat="true"/>
    <row r="13093" s="610" customFormat="true"/>
    <row r="13094" s="610" customFormat="true"/>
    <row r="13095" s="610" customFormat="true"/>
    <row r="13096" s="610" customFormat="true"/>
    <row r="13097" s="610" customFormat="true"/>
    <row r="13098" s="610" customFormat="true"/>
    <row r="13099" s="610" customFormat="true"/>
    <row r="13100" s="610" customFormat="true"/>
    <row r="13101" s="610" customFormat="true"/>
    <row r="13102" s="610" customFormat="true"/>
    <row r="13103" s="610" customFormat="true"/>
    <row r="13104" s="610" customFormat="true"/>
    <row r="13105" s="610" customFormat="true"/>
    <row r="13106" s="610" customFormat="true"/>
    <row r="13107" s="610" customFormat="true"/>
    <row r="13108" s="610" customFormat="true"/>
    <row r="13109" s="610" customFormat="true"/>
    <row r="13110" s="610" customFormat="true"/>
    <row r="13111" s="610" customFormat="true"/>
    <row r="13112" s="610" customFormat="true"/>
    <row r="13113" s="610" customFormat="true"/>
    <row r="13114" s="610" customFormat="true"/>
    <row r="13115" s="610" customFormat="true"/>
    <row r="13116" s="610" customFormat="true"/>
    <row r="13117" s="610" customFormat="true"/>
    <row r="13118" s="610" customFormat="true"/>
    <row r="13119" s="610" customFormat="true"/>
    <row r="13120" s="610" customFormat="true"/>
    <row r="13121" s="610" customFormat="true"/>
    <row r="13122" s="610" customFormat="true"/>
    <row r="13123" s="610" customFormat="true"/>
    <row r="13124" s="610" customFormat="true"/>
    <row r="13125" s="610" customFormat="true"/>
    <row r="13126" s="610" customFormat="true"/>
    <row r="13127" s="610" customFormat="true"/>
    <row r="13128" s="610" customFormat="true"/>
    <row r="13129" s="610" customFormat="true"/>
    <row r="13130" s="610" customFormat="true"/>
    <row r="13131" s="610" customFormat="true"/>
    <row r="13132" s="610" customFormat="true"/>
    <row r="13133" s="610" customFormat="true"/>
    <row r="13134" s="610" customFormat="true"/>
    <row r="13135" s="610" customFormat="true"/>
    <row r="13136" s="610" customFormat="true"/>
    <row r="13137" s="610" customFormat="true"/>
    <row r="13138" s="610" customFormat="true"/>
    <row r="13139" s="610" customFormat="true"/>
    <row r="13140" s="610" customFormat="true"/>
    <row r="13141" s="610" customFormat="true"/>
    <row r="13142" s="610" customFormat="true"/>
    <row r="13143" s="610" customFormat="true"/>
    <row r="13144" s="610" customFormat="true"/>
    <row r="13145" s="610" customFormat="true"/>
    <row r="13146" s="610" customFormat="true"/>
    <row r="13147" s="610" customFormat="true"/>
    <row r="13148" s="610" customFormat="true"/>
    <row r="13149" s="610" customFormat="true"/>
    <row r="13150" s="610" customFormat="true"/>
    <row r="13151" s="610" customFormat="true"/>
    <row r="13152" s="610" customFormat="true"/>
    <row r="13153" s="610" customFormat="true"/>
    <row r="13154" s="610" customFormat="true"/>
    <row r="13155" s="610" customFormat="true"/>
    <row r="13156" s="610" customFormat="true"/>
    <row r="13157" s="610" customFormat="true"/>
    <row r="13158" s="610" customFormat="true"/>
    <row r="13159" s="610" customFormat="true"/>
    <row r="13160" s="610" customFormat="true"/>
    <row r="13161" s="610" customFormat="true"/>
    <row r="13162" s="610" customFormat="true"/>
    <row r="13163" s="610" customFormat="true"/>
    <row r="13164" s="610" customFormat="true"/>
    <row r="13165" s="610" customFormat="true"/>
    <row r="13166" s="610" customFormat="true"/>
    <row r="13167" s="610" customFormat="true"/>
    <row r="13168" s="610" customFormat="true"/>
    <row r="13169" s="610" customFormat="true"/>
    <row r="13170" s="610" customFormat="true"/>
    <row r="13171" s="610" customFormat="true"/>
    <row r="13172" s="610" customFormat="true"/>
    <row r="13173" s="610" customFormat="true"/>
    <row r="13174" s="610" customFormat="true"/>
    <row r="13175" s="610" customFormat="true"/>
    <row r="13176" s="610" customFormat="true"/>
    <row r="13177" s="610" customFormat="true"/>
    <row r="13178" s="610" customFormat="true"/>
    <row r="13179" s="610" customFormat="true"/>
    <row r="13180" s="610" customFormat="true"/>
    <row r="13181" s="610" customFormat="true"/>
    <row r="13182" s="610" customFormat="true"/>
    <row r="13183" s="610" customFormat="true"/>
    <row r="13184" s="610" customFormat="true"/>
    <row r="13185" s="610" customFormat="true"/>
    <row r="13186" s="610" customFormat="true"/>
    <row r="13187" s="610" customFormat="true"/>
    <row r="13188" s="610" customFormat="true"/>
    <row r="13189" s="610" customFormat="true"/>
    <row r="13190" s="610" customFormat="true"/>
    <row r="13191" s="610" customFormat="true"/>
    <row r="13192" s="610" customFormat="true"/>
    <row r="13193" s="610" customFormat="true"/>
    <row r="13194" s="610" customFormat="true"/>
    <row r="13195" s="610" customFormat="true"/>
    <row r="13196" s="610" customFormat="true"/>
    <row r="13197" s="610" customFormat="true"/>
    <row r="13198" s="610" customFormat="true"/>
    <row r="13199" s="610" customFormat="true"/>
    <row r="13200" s="610" customFormat="true"/>
    <row r="13201" s="610" customFormat="true"/>
    <row r="13202" s="610" customFormat="true"/>
    <row r="13203" s="610" customFormat="true"/>
    <row r="13204" s="610" customFormat="true"/>
    <row r="13205" s="610" customFormat="true"/>
    <row r="13206" s="610" customFormat="true"/>
    <row r="13207" s="610" customFormat="true"/>
    <row r="13208" s="610" customFormat="true"/>
    <row r="13209" s="610" customFormat="true"/>
    <row r="13210" s="610" customFormat="true"/>
    <row r="13211" s="610" customFormat="true"/>
    <row r="13212" s="610" customFormat="true"/>
    <row r="13213" s="610" customFormat="true"/>
    <row r="13214" s="610" customFormat="true"/>
    <row r="13215" s="610" customFormat="true"/>
    <row r="13216" s="610" customFormat="true"/>
    <row r="13217" s="610" customFormat="true"/>
    <row r="13218" s="610" customFormat="true"/>
    <row r="13219" s="610" customFormat="true"/>
    <row r="13220" s="610" customFormat="true"/>
    <row r="13221" s="610" customFormat="true"/>
    <row r="13222" s="610" customFormat="true"/>
    <row r="13223" s="610" customFormat="true"/>
    <row r="13224" s="610" customFormat="true"/>
    <row r="13225" s="610" customFormat="true"/>
    <row r="13226" s="610" customFormat="true"/>
    <row r="13227" s="610" customFormat="true"/>
    <row r="13228" s="610" customFormat="true"/>
    <row r="13229" s="610" customFormat="true"/>
    <row r="13230" s="610" customFormat="true"/>
    <row r="13231" s="610" customFormat="true"/>
    <row r="13232" s="610" customFormat="true"/>
    <row r="13233" s="610" customFormat="true"/>
    <row r="13234" s="610" customFormat="true"/>
    <row r="13235" s="610" customFormat="true"/>
    <row r="13236" s="610" customFormat="true"/>
    <row r="13237" s="610" customFormat="true"/>
    <row r="13238" s="610" customFormat="true"/>
    <row r="13239" s="610" customFormat="true"/>
    <row r="13240" s="610" customFormat="true"/>
    <row r="13241" s="610" customFormat="true"/>
    <row r="13242" s="610" customFormat="true"/>
    <row r="13243" s="610" customFormat="true"/>
    <row r="13244" s="610" customFormat="true"/>
    <row r="13245" s="610" customFormat="true"/>
    <row r="13246" s="610" customFormat="true"/>
    <row r="13247" s="610" customFormat="true"/>
    <row r="13248" s="610" customFormat="true"/>
    <row r="13249" s="610" customFormat="true"/>
    <row r="13250" s="610" customFormat="true"/>
    <row r="13251" s="610" customFormat="true"/>
    <row r="13252" s="610" customFormat="true"/>
    <row r="13253" s="610" customFormat="true"/>
    <row r="13254" s="610" customFormat="true"/>
    <row r="13255" s="610" customFormat="true"/>
    <row r="13256" s="610" customFormat="true"/>
    <row r="13257" s="610" customFormat="true"/>
    <row r="13258" s="610" customFormat="true"/>
    <row r="13259" s="610" customFormat="true"/>
    <row r="13260" s="610" customFormat="true"/>
    <row r="13261" s="610" customFormat="true"/>
    <row r="13262" s="610" customFormat="true"/>
    <row r="13263" s="610" customFormat="true"/>
    <row r="13264" s="610" customFormat="true"/>
    <row r="13265" s="610" customFormat="true"/>
    <row r="13266" s="610" customFormat="true"/>
    <row r="13267" s="610" customFormat="true"/>
    <row r="13268" s="610" customFormat="true"/>
    <row r="13269" s="610" customFormat="true"/>
    <row r="13270" s="610" customFormat="true"/>
    <row r="13271" s="610" customFormat="true"/>
    <row r="13272" s="610" customFormat="true"/>
    <row r="13273" s="610" customFormat="true"/>
    <row r="13274" s="610" customFormat="true"/>
    <row r="13275" s="610" customFormat="true"/>
    <row r="13276" s="610" customFormat="true"/>
    <row r="13277" s="610" customFormat="true"/>
    <row r="13278" s="610" customFormat="true"/>
    <row r="13279" s="610" customFormat="true"/>
    <row r="13280" s="610" customFormat="true"/>
    <row r="13281" s="610" customFormat="true"/>
    <row r="13282" s="610" customFormat="true"/>
    <row r="13283" s="610" customFormat="true"/>
    <row r="13284" s="610" customFormat="true"/>
    <row r="13285" s="610" customFormat="true"/>
    <row r="13286" s="610" customFormat="true"/>
    <row r="13287" s="610" customFormat="true"/>
    <row r="13288" s="610" customFormat="true"/>
    <row r="13289" s="610" customFormat="true"/>
    <row r="13290" s="610" customFormat="true"/>
    <row r="13291" s="610" customFormat="true"/>
    <row r="13292" s="610" customFormat="true"/>
    <row r="13293" s="610" customFormat="true"/>
    <row r="13294" s="610" customFormat="true"/>
    <row r="13295" s="610" customFormat="true"/>
    <row r="13296" s="610" customFormat="true"/>
    <row r="13297" s="610" customFormat="true"/>
    <row r="13298" s="610" customFormat="true"/>
    <row r="13299" s="610" customFormat="true"/>
    <row r="13300" s="610" customFormat="true"/>
    <row r="13301" s="610" customFormat="true"/>
    <row r="13302" s="610" customFormat="true"/>
    <row r="13303" s="610" customFormat="true"/>
    <row r="13304" s="610" customFormat="true"/>
    <row r="13305" s="610" customFormat="true"/>
    <row r="13306" s="610" customFormat="true"/>
    <row r="13307" s="610" customFormat="true"/>
    <row r="13308" s="610" customFormat="true"/>
    <row r="13309" s="610" customFormat="true"/>
    <row r="13310" s="610" customFormat="true"/>
    <row r="13311" s="610" customFormat="true"/>
    <row r="13312" s="610" customFormat="true"/>
    <row r="13313" s="610" customFormat="true"/>
    <row r="13314" s="610" customFormat="true"/>
    <row r="13315" s="610" customFormat="true"/>
    <row r="13316" s="610" customFormat="true"/>
    <row r="13317" s="610" customFormat="true"/>
    <row r="13318" s="610" customFormat="true"/>
    <row r="13319" s="610" customFormat="true"/>
    <row r="13320" s="610" customFormat="true"/>
    <row r="13321" s="610" customFormat="true"/>
    <row r="13322" s="610" customFormat="true"/>
    <row r="13323" s="610" customFormat="true"/>
    <row r="13324" s="610" customFormat="true"/>
    <row r="13325" s="610" customFormat="true"/>
    <row r="13326" s="610" customFormat="true"/>
    <row r="13327" s="610" customFormat="true"/>
    <row r="13328" s="610" customFormat="true"/>
    <row r="13329" s="610" customFormat="true"/>
    <row r="13330" s="610" customFormat="true"/>
    <row r="13331" s="610" customFormat="true"/>
    <row r="13332" s="610" customFormat="true"/>
    <row r="13333" s="610" customFormat="true"/>
    <row r="13334" s="610" customFormat="true"/>
    <row r="13335" s="610" customFormat="true"/>
    <row r="13336" s="610" customFormat="true"/>
    <row r="13337" s="610" customFormat="true"/>
    <row r="13338" s="610" customFormat="true"/>
    <row r="13339" s="610" customFormat="true"/>
    <row r="13340" s="610" customFormat="true"/>
    <row r="13341" s="610" customFormat="true"/>
    <row r="13342" s="610" customFormat="true"/>
    <row r="13343" s="610" customFormat="true"/>
    <row r="13344" s="610" customFormat="true"/>
    <row r="13345" s="610" customFormat="true"/>
    <row r="13346" s="610" customFormat="true"/>
    <row r="13347" s="610" customFormat="true"/>
    <row r="13348" s="610" customFormat="true"/>
    <row r="13349" s="610" customFormat="true"/>
    <row r="13350" s="610" customFormat="true"/>
    <row r="13351" s="610" customFormat="true"/>
    <row r="13352" s="610" customFormat="true"/>
    <row r="13353" s="610" customFormat="true"/>
    <row r="13354" s="610" customFormat="true"/>
    <row r="13355" s="610" customFormat="true"/>
    <row r="13356" s="610" customFormat="true"/>
    <row r="13357" s="610" customFormat="true"/>
    <row r="13358" s="610" customFormat="true"/>
    <row r="13359" s="610" customFormat="true"/>
    <row r="13360" s="610" customFormat="true"/>
    <row r="13361" s="610" customFormat="true"/>
    <row r="13362" s="610" customFormat="true"/>
    <row r="13363" s="610" customFormat="true"/>
    <row r="13364" s="610" customFormat="true"/>
    <row r="13365" s="610" customFormat="true"/>
    <row r="13366" s="610" customFormat="true"/>
    <row r="13367" s="610" customFormat="true"/>
    <row r="13368" s="610" customFormat="true"/>
    <row r="13369" s="610" customFormat="true"/>
    <row r="13370" s="610" customFormat="true"/>
    <row r="13371" s="610" customFormat="true"/>
    <row r="13372" s="610" customFormat="true"/>
    <row r="13373" s="610" customFormat="true"/>
    <row r="13374" s="610" customFormat="true"/>
    <row r="13375" s="610" customFormat="true"/>
    <row r="13376" s="610" customFormat="true"/>
    <row r="13377" s="610" customFormat="true"/>
    <row r="13378" s="610" customFormat="true"/>
    <row r="13379" s="610" customFormat="true"/>
    <row r="13380" s="610" customFormat="true"/>
    <row r="13381" s="610" customFormat="true"/>
    <row r="13382" s="610" customFormat="true"/>
    <row r="13383" s="610" customFormat="true"/>
    <row r="13384" s="610" customFormat="true"/>
    <row r="13385" s="610" customFormat="true"/>
    <row r="13386" s="610" customFormat="true"/>
    <row r="13387" s="610" customFormat="true"/>
    <row r="13388" s="610" customFormat="true"/>
    <row r="13389" s="610" customFormat="true"/>
    <row r="13390" s="610" customFormat="true"/>
    <row r="13391" s="610" customFormat="true"/>
    <row r="13392" s="610" customFormat="true"/>
    <row r="13393" s="610" customFormat="true"/>
    <row r="13394" s="610" customFormat="true"/>
    <row r="13395" s="610" customFormat="true"/>
    <row r="13396" s="610" customFormat="true"/>
    <row r="13397" s="610" customFormat="true"/>
    <row r="13398" s="610" customFormat="true"/>
    <row r="13399" s="610" customFormat="true"/>
    <row r="13400" s="610" customFormat="true"/>
    <row r="13401" s="610" customFormat="true"/>
    <row r="13402" s="610" customFormat="true"/>
    <row r="13403" s="610" customFormat="true"/>
    <row r="13404" s="610" customFormat="true"/>
    <row r="13405" s="610" customFormat="true"/>
    <row r="13406" s="610" customFormat="true"/>
    <row r="13407" s="610" customFormat="true"/>
    <row r="13408" s="610" customFormat="true"/>
    <row r="13409" s="610" customFormat="true"/>
    <row r="13410" s="610" customFormat="true"/>
    <row r="13411" s="610" customFormat="true"/>
    <row r="13412" s="610" customFormat="true"/>
    <row r="13413" s="610" customFormat="true"/>
    <row r="13414" s="610" customFormat="true"/>
    <row r="13415" s="610" customFormat="true"/>
    <row r="13416" s="610" customFormat="true"/>
    <row r="13417" s="610" customFormat="true"/>
    <row r="13418" s="610" customFormat="true"/>
    <row r="13419" s="610" customFormat="true"/>
    <row r="13420" s="610" customFormat="true"/>
    <row r="13421" s="610" customFormat="true"/>
    <row r="13422" s="610" customFormat="true"/>
    <row r="13423" s="610" customFormat="true"/>
    <row r="13424" s="610" customFormat="true"/>
    <row r="13425" s="610" customFormat="true"/>
    <row r="13426" s="610" customFormat="true"/>
    <row r="13427" s="610" customFormat="true"/>
    <row r="13428" s="610" customFormat="true"/>
    <row r="13429" s="610" customFormat="true"/>
    <row r="13430" s="610" customFormat="true"/>
    <row r="13431" s="610" customFormat="true"/>
    <row r="13432" s="610" customFormat="true"/>
    <row r="13433" s="610" customFormat="true"/>
    <row r="13434" s="610" customFormat="true"/>
    <row r="13435" s="610" customFormat="true"/>
    <row r="13436" s="610" customFormat="true"/>
    <row r="13437" s="610" customFormat="true"/>
    <row r="13438" s="610" customFormat="true"/>
    <row r="13439" s="610" customFormat="true"/>
    <row r="13440" s="610" customFormat="true"/>
    <row r="13441" s="610" customFormat="true"/>
    <row r="13442" s="610" customFormat="true"/>
    <row r="13443" s="610" customFormat="true"/>
    <row r="13444" s="610" customFormat="true"/>
    <row r="13445" s="610" customFormat="true"/>
    <row r="13446" s="610" customFormat="true"/>
    <row r="13447" s="610" customFormat="true"/>
    <row r="13448" s="610" customFormat="true"/>
    <row r="13449" s="610" customFormat="true"/>
    <row r="13450" s="610" customFormat="true"/>
    <row r="13451" s="610" customFormat="true"/>
    <row r="13452" s="610" customFormat="true"/>
    <row r="13453" s="610" customFormat="true"/>
    <row r="13454" s="610" customFormat="true"/>
    <row r="13455" s="610" customFormat="true"/>
    <row r="13456" s="610" customFormat="true"/>
    <row r="13457" s="610" customFormat="true"/>
    <row r="13458" s="610" customFormat="true"/>
    <row r="13459" s="610" customFormat="true"/>
    <row r="13460" s="610" customFormat="true"/>
    <row r="13461" s="610" customFormat="true"/>
    <row r="13462" s="610" customFormat="true"/>
    <row r="13463" s="610" customFormat="true"/>
    <row r="13464" s="610" customFormat="true"/>
    <row r="13465" s="610" customFormat="true"/>
    <row r="13466" s="610" customFormat="true"/>
    <row r="13467" s="610" customFormat="true"/>
    <row r="13468" s="610" customFormat="true"/>
    <row r="13469" s="610" customFormat="true"/>
    <row r="13470" s="610" customFormat="true"/>
    <row r="13471" s="610" customFormat="true"/>
    <row r="13472" s="610" customFormat="true"/>
    <row r="13473" s="610" customFormat="true"/>
    <row r="13474" s="610" customFormat="true"/>
    <row r="13475" s="610" customFormat="true"/>
    <row r="13476" s="610" customFormat="true"/>
    <row r="13477" s="610" customFormat="true"/>
    <row r="13478" s="610" customFormat="true"/>
    <row r="13479" s="610" customFormat="true"/>
    <row r="13480" s="610" customFormat="true"/>
    <row r="13481" s="610" customFormat="true"/>
    <row r="13482" s="610" customFormat="true"/>
    <row r="13483" s="610" customFormat="true"/>
    <row r="13484" s="610" customFormat="true"/>
    <row r="13485" s="610" customFormat="true"/>
    <row r="13486" s="610" customFormat="true"/>
    <row r="13487" s="610" customFormat="true"/>
    <row r="13488" s="610" customFormat="true"/>
    <row r="13489" s="610" customFormat="true"/>
    <row r="13490" s="610" customFormat="true"/>
    <row r="13491" s="610" customFormat="true"/>
    <row r="13492" s="610" customFormat="true"/>
    <row r="13493" s="610" customFormat="true"/>
    <row r="13494" s="610" customFormat="true"/>
    <row r="13495" s="610" customFormat="true"/>
    <row r="13496" s="610" customFormat="true"/>
    <row r="13497" s="610" customFormat="true"/>
    <row r="13498" s="610" customFormat="true"/>
    <row r="13499" s="610" customFormat="true"/>
    <row r="13500" s="610" customFormat="true"/>
    <row r="13501" s="610" customFormat="true"/>
    <row r="13502" s="610" customFormat="true"/>
    <row r="13503" s="610" customFormat="true"/>
    <row r="13504" s="610" customFormat="true"/>
    <row r="13505" s="610" customFormat="true"/>
    <row r="13506" s="610" customFormat="true"/>
    <row r="13507" s="610" customFormat="true"/>
    <row r="13508" s="610" customFormat="true"/>
    <row r="13509" s="610" customFormat="true"/>
    <row r="13510" s="610" customFormat="true"/>
    <row r="13511" s="610" customFormat="true"/>
    <row r="13512" s="610" customFormat="true"/>
    <row r="13513" s="610" customFormat="true"/>
    <row r="13514" s="610" customFormat="true"/>
    <row r="13515" s="610" customFormat="true"/>
    <row r="13516" s="610" customFormat="true"/>
    <row r="13517" s="610" customFormat="true"/>
    <row r="13518" s="610" customFormat="true"/>
    <row r="13519" s="610" customFormat="true"/>
    <row r="13520" s="610" customFormat="true"/>
    <row r="13521" s="610" customFormat="true"/>
    <row r="13522" s="610" customFormat="true"/>
    <row r="13523" s="610" customFormat="true"/>
    <row r="13524" s="610" customFormat="true"/>
    <row r="13525" s="610" customFormat="true"/>
    <row r="13526" s="610" customFormat="true"/>
    <row r="13527" s="610" customFormat="true"/>
    <row r="13528" s="610" customFormat="true"/>
    <row r="13529" s="610" customFormat="true"/>
    <row r="13530" s="610" customFormat="true"/>
    <row r="13531" s="610" customFormat="true"/>
    <row r="13532" s="610" customFormat="true"/>
    <row r="13533" s="610" customFormat="true"/>
    <row r="13534" s="610" customFormat="true"/>
    <row r="13535" s="610" customFormat="true"/>
    <row r="13536" s="610" customFormat="true"/>
    <row r="13537" s="610" customFormat="true"/>
    <row r="13538" s="610" customFormat="true"/>
    <row r="13539" s="610" customFormat="true"/>
    <row r="13540" s="610" customFormat="true"/>
    <row r="13541" s="610" customFormat="true"/>
    <row r="13542" s="610" customFormat="true"/>
    <row r="13543" s="610" customFormat="true"/>
    <row r="13544" s="610" customFormat="true"/>
    <row r="13545" s="610" customFormat="true"/>
    <row r="13546" s="610" customFormat="true"/>
    <row r="13547" s="610" customFormat="true"/>
    <row r="13548" s="610" customFormat="true"/>
    <row r="13549" s="610" customFormat="true"/>
    <row r="13550" s="610" customFormat="true"/>
    <row r="13551" s="610" customFormat="true"/>
    <row r="13552" s="610" customFormat="true"/>
    <row r="13553" s="610" customFormat="true"/>
    <row r="13554" s="610" customFormat="true"/>
    <row r="13555" s="610" customFormat="true"/>
    <row r="13556" s="610" customFormat="true"/>
    <row r="13557" s="610" customFormat="true"/>
    <row r="13558" s="610" customFormat="true"/>
    <row r="13559" s="610" customFormat="true"/>
    <row r="13560" s="610" customFormat="true"/>
    <row r="13561" s="610" customFormat="true"/>
    <row r="13562" s="610" customFormat="true"/>
    <row r="13563" s="610" customFormat="true"/>
    <row r="13564" s="610" customFormat="true"/>
    <row r="13565" s="610" customFormat="true"/>
    <row r="13566" s="610" customFormat="true"/>
    <row r="13567" s="610" customFormat="true"/>
    <row r="13568" s="610" customFormat="true"/>
    <row r="13569" s="610" customFormat="true"/>
    <row r="13570" s="610" customFormat="true"/>
    <row r="13571" s="610" customFormat="true"/>
    <row r="13572" s="610" customFormat="true"/>
    <row r="13573" s="610" customFormat="true"/>
    <row r="13574" s="610" customFormat="true"/>
    <row r="13575" s="610" customFormat="true"/>
    <row r="13576" s="610" customFormat="true"/>
    <row r="13577" s="610" customFormat="true"/>
    <row r="13578" s="610" customFormat="true"/>
    <row r="13579" s="610" customFormat="true"/>
    <row r="13580" s="610" customFormat="true"/>
    <row r="13581" s="610" customFormat="true"/>
    <row r="13582" s="610" customFormat="true"/>
    <row r="13583" s="610" customFormat="true"/>
    <row r="13584" s="610" customFormat="true"/>
    <row r="13585" s="610" customFormat="true"/>
    <row r="13586" s="610" customFormat="true"/>
    <row r="13587" s="610" customFormat="true"/>
    <row r="13588" s="610" customFormat="true"/>
    <row r="13589" s="610" customFormat="true"/>
    <row r="13590" s="610" customFormat="true"/>
    <row r="13591" s="610" customFormat="true"/>
    <row r="13592" s="610" customFormat="true"/>
    <row r="13593" s="610" customFormat="true"/>
    <row r="13594" s="610" customFormat="true"/>
    <row r="13595" s="610" customFormat="true"/>
    <row r="13596" s="610" customFormat="true"/>
    <row r="13597" s="610" customFormat="true"/>
    <row r="13598" s="610" customFormat="true"/>
    <row r="13599" s="610" customFormat="true"/>
    <row r="13600" s="610" customFormat="true"/>
    <row r="13601" s="610" customFormat="true"/>
    <row r="13602" s="610" customFormat="true"/>
    <row r="13603" s="610" customFormat="true"/>
    <row r="13604" s="610" customFormat="true"/>
    <row r="13605" s="610" customFormat="true"/>
    <row r="13606" s="610" customFormat="true"/>
    <row r="13607" s="610" customFormat="true"/>
    <row r="13608" s="610" customFormat="true"/>
    <row r="13609" s="610" customFormat="true"/>
    <row r="13610" s="610" customFormat="true"/>
    <row r="13611" s="610" customFormat="true"/>
    <row r="13612" s="610" customFormat="true"/>
    <row r="13613" s="610" customFormat="true"/>
    <row r="13614" s="610" customFormat="true"/>
    <row r="13615" s="610" customFormat="true"/>
    <row r="13616" s="610" customFormat="true"/>
    <row r="13617" s="610" customFormat="true"/>
    <row r="13618" s="610" customFormat="true"/>
    <row r="13619" s="610" customFormat="true"/>
    <row r="13620" s="610" customFormat="true"/>
    <row r="13621" s="610" customFormat="true"/>
    <row r="13622" s="610" customFormat="true"/>
    <row r="13623" s="610" customFormat="true"/>
    <row r="13624" s="610" customFormat="true"/>
    <row r="13625" s="610" customFormat="true"/>
    <row r="13626" s="610" customFormat="true"/>
    <row r="13627" s="610" customFormat="true"/>
    <row r="13628" s="610" customFormat="true"/>
    <row r="13629" s="610" customFormat="true"/>
    <row r="13630" s="610" customFormat="true"/>
    <row r="13631" s="610" customFormat="true"/>
    <row r="13632" s="610" customFormat="true"/>
    <row r="13633" s="610" customFormat="true"/>
    <row r="13634" s="610" customFormat="true"/>
    <row r="13635" s="610" customFormat="true"/>
    <row r="13636" s="610" customFormat="true"/>
    <row r="13637" s="610" customFormat="true"/>
    <row r="13638" s="610" customFormat="true"/>
    <row r="13639" s="610" customFormat="true"/>
    <row r="13640" s="610" customFormat="true"/>
    <row r="13641" s="610" customFormat="true"/>
    <row r="13642" s="610" customFormat="true"/>
    <row r="13643" s="610" customFormat="true"/>
    <row r="13644" s="610" customFormat="true"/>
    <row r="13645" s="610" customFormat="true"/>
    <row r="13646" s="610" customFormat="true"/>
    <row r="13647" s="610" customFormat="true"/>
    <row r="13648" s="610" customFormat="true"/>
    <row r="13649" s="610" customFormat="true"/>
    <row r="13650" s="610" customFormat="true"/>
    <row r="13651" s="610" customFormat="true"/>
    <row r="13652" s="610" customFormat="true"/>
    <row r="13653" s="610" customFormat="true"/>
    <row r="13654" s="610" customFormat="true"/>
    <row r="13655" s="610" customFormat="true"/>
    <row r="13656" s="610" customFormat="true"/>
    <row r="13657" s="610" customFormat="true"/>
    <row r="13658" s="610" customFormat="true"/>
    <row r="13659" s="610" customFormat="true"/>
    <row r="13660" s="610" customFormat="true"/>
    <row r="13661" s="610" customFormat="true"/>
    <row r="13662" s="610" customFormat="true"/>
    <row r="13663" s="610" customFormat="true"/>
    <row r="13664" s="610" customFormat="true"/>
    <row r="13665" s="610" customFormat="true"/>
    <row r="13666" s="610" customFormat="true"/>
    <row r="13667" s="610" customFormat="true"/>
    <row r="13668" s="610" customFormat="true"/>
    <row r="13669" s="610" customFormat="true"/>
    <row r="13670" s="610" customFormat="true"/>
    <row r="13671" s="610" customFormat="true"/>
    <row r="13672" s="610" customFormat="true"/>
    <row r="13673" s="610" customFormat="true"/>
    <row r="13674" s="610" customFormat="true"/>
    <row r="13675" s="610" customFormat="true"/>
    <row r="13676" s="610" customFormat="true"/>
    <row r="13677" s="610" customFormat="true"/>
    <row r="13678" s="610" customFormat="true"/>
    <row r="13679" s="610" customFormat="true"/>
    <row r="13680" s="610" customFormat="true"/>
    <row r="13681" s="610" customFormat="true"/>
    <row r="13682" s="610" customFormat="true"/>
    <row r="13683" s="610" customFormat="true"/>
    <row r="13684" s="610" customFormat="true"/>
    <row r="13685" s="610" customFormat="true"/>
    <row r="13686" s="610" customFormat="true"/>
    <row r="13687" s="610" customFormat="true"/>
    <row r="13688" s="610" customFormat="true"/>
    <row r="13689" s="610" customFormat="true"/>
    <row r="13690" s="610" customFormat="true"/>
    <row r="13691" s="610" customFormat="true"/>
    <row r="13692" s="610" customFormat="true"/>
    <row r="13693" s="610" customFormat="true"/>
    <row r="13694" s="610" customFormat="true"/>
    <row r="13695" s="610" customFormat="true"/>
    <row r="13696" s="610" customFormat="true"/>
    <row r="13697" s="610" customFormat="true"/>
    <row r="13698" s="610" customFormat="true"/>
    <row r="13699" s="610" customFormat="true"/>
    <row r="13700" s="610" customFormat="true"/>
    <row r="13701" s="610" customFormat="true"/>
    <row r="13702" s="610" customFormat="true"/>
    <row r="13703" s="610" customFormat="true"/>
    <row r="13704" s="610" customFormat="true"/>
    <row r="13705" s="610" customFormat="true"/>
    <row r="13706" s="610" customFormat="true"/>
    <row r="13707" s="610" customFormat="true"/>
    <row r="13708" s="610" customFormat="true"/>
    <row r="13709" s="610" customFormat="true"/>
    <row r="13710" s="610" customFormat="true"/>
    <row r="13711" s="610" customFormat="true"/>
    <row r="13712" s="610" customFormat="true"/>
    <row r="13713" s="610" customFormat="true"/>
    <row r="13714" s="610" customFormat="true"/>
    <row r="13715" s="610" customFormat="true"/>
    <row r="13716" s="610" customFormat="true"/>
    <row r="13717" s="610" customFormat="true"/>
    <row r="13718" s="610" customFormat="true"/>
    <row r="13719" s="610" customFormat="true"/>
    <row r="13720" s="610" customFormat="true"/>
    <row r="13721" s="610" customFormat="true"/>
    <row r="13722" s="610" customFormat="true"/>
    <row r="13723" s="610" customFormat="true"/>
    <row r="13724" s="610" customFormat="true"/>
    <row r="13725" s="610" customFormat="true"/>
    <row r="13726" s="610" customFormat="true"/>
    <row r="13727" s="610" customFormat="true"/>
    <row r="13728" s="610" customFormat="true"/>
    <row r="13729" s="610" customFormat="true"/>
    <row r="13730" s="610" customFormat="true"/>
    <row r="13731" s="610" customFormat="true"/>
    <row r="13732" s="610" customFormat="true"/>
    <row r="13733" s="610" customFormat="true"/>
    <row r="13734" s="610" customFormat="true"/>
    <row r="13735" s="610" customFormat="true"/>
    <row r="13736" s="610" customFormat="true"/>
    <row r="13737" s="610" customFormat="true"/>
    <row r="13738" s="610" customFormat="true"/>
    <row r="13739" s="610" customFormat="true"/>
    <row r="13740" s="610" customFormat="true"/>
    <row r="13741" s="610" customFormat="true"/>
    <row r="13742" s="610" customFormat="true"/>
    <row r="13743" s="610" customFormat="true"/>
    <row r="13744" s="610" customFormat="true"/>
    <row r="13745" s="610" customFormat="true"/>
    <row r="13746" s="610" customFormat="true"/>
    <row r="13747" s="610" customFormat="true"/>
    <row r="13748" s="610" customFormat="true"/>
    <row r="13749" s="610" customFormat="true"/>
    <row r="13750" s="610" customFormat="true"/>
    <row r="13751" s="610" customFormat="true"/>
    <row r="13752" s="610" customFormat="true"/>
    <row r="13753" s="610" customFormat="true"/>
    <row r="13754" s="610" customFormat="true"/>
    <row r="13755" s="610" customFormat="true"/>
    <row r="13756" s="610" customFormat="true"/>
    <row r="13757" s="610" customFormat="true"/>
    <row r="13758" s="610" customFormat="true"/>
    <row r="13759" s="610" customFormat="true"/>
    <row r="13760" s="610" customFormat="true"/>
    <row r="13761" s="610" customFormat="true"/>
    <row r="13762" s="610" customFormat="true"/>
    <row r="13763" s="610" customFormat="true"/>
    <row r="13764" s="610" customFormat="true"/>
    <row r="13765" s="610" customFormat="true"/>
    <row r="13766" s="610" customFormat="true"/>
    <row r="13767" s="610" customFormat="true"/>
    <row r="13768" s="610" customFormat="true"/>
    <row r="13769" s="610" customFormat="true"/>
    <row r="13770" s="610" customFormat="true"/>
    <row r="13771" s="610" customFormat="true"/>
    <row r="13772" s="610" customFormat="true"/>
    <row r="13773" s="610" customFormat="true"/>
    <row r="13774" s="610" customFormat="true"/>
    <row r="13775" s="610" customFormat="true"/>
    <row r="13776" s="610" customFormat="true"/>
    <row r="13777" s="610" customFormat="true"/>
    <row r="13778" s="610" customFormat="true"/>
    <row r="13779" s="610" customFormat="true"/>
    <row r="13780" s="610" customFormat="true"/>
    <row r="13781" s="610" customFormat="true"/>
    <row r="13782" s="610" customFormat="true"/>
    <row r="13783" s="610" customFormat="true"/>
    <row r="13784" s="610" customFormat="true"/>
    <row r="13785" s="610" customFormat="true"/>
    <row r="13786" s="610" customFormat="true"/>
    <row r="13787" s="610" customFormat="true"/>
    <row r="13788" s="610" customFormat="true"/>
    <row r="13789" s="610" customFormat="true"/>
    <row r="13790" s="610" customFormat="true"/>
    <row r="13791" s="610" customFormat="true"/>
    <row r="13792" s="610" customFormat="true"/>
    <row r="13793" s="610" customFormat="true"/>
    <row r="13794" s="610" customFormat="true"/>
    <row r="13795" s="610" customFormat="true"/>
    <row r="13796" s="610" customFormat="true"/>
    <row r="13797" s="610" customFormat="true"/>
    <row r="13798" s="610" customFormat="true"/>
    <row r="13799" s="610" customFormat="true"/>
    <row r="13800" s="610" customFormat="true"/>
    <row r="13801" s="610" customFormat="true"/>
    <row r="13802" s="610" customFormat="true"/>
    <row r="13803" s="610" customFormat="true"/>
    <row r="13804" s="610" customFormat="true"/>
    <row r="13805" s="610" customFormat="true"/>
    <row r="13806" s="610" customFormat="true"/>
    <row r="13807" s="610" customFormat="true"/>
    <row r="13808" s="610" customFormat="true"/>
    <row r="13809" s="610" customFormat="true"/>
    <row r="13810" s="610" customFormat="true"/>
    <row r="13811" s="610" customFormat="true"/>
    <row r="13812" s="610" customFormat="true"/>
    <row r="13813" s="610" customFormat="true"/>
    <row r="13814" s="610" customFormat="true"/>
    <row r="13815" s="610" customFormat="true"/>
    <row r="13816" s="610" customFormat="true"/>
    <row r="13817" s="610" customFormat="true"/>
    <row r="13818" s="610" customFormat="true"/>
    <row r="13819" s="610" customFormat="true"/>
    <row r="13820" s="610" customFormat="true"/>
    <row r="13821" s="610" customFormat="true"/>
    <row r="13822" s="610" customFormat="true"/>
    <row r="13823" s="610" customFormat="true"/>
    <row r="13824" s="610" customFormat="true"/>
    <row r="13825" s="610" customFormat="true"/>
    <row r="13826" s="610" customFormat="true"/>
    <row r="13827" s="610" customFormat="true"/>
    <row r="13828" s="610" customFormat="true"/>
    <row r="13829" s="610" customFormat="true"/>
    <row r="13830" s="610" customFormat="true"/>
    <row r="13831" s="610" customFormat="true"/>
    <row r="13832" s="610" customFormat="true"/>
    <row r="13833" s="610" customFormat="true"/>
    <row r="13834" s="610" customFormat="true"/>
    <row r="13835" s="610" customFormat="true"/>
    <row r="13836" s="610" customFormat="true"/>
    <row r="13837" s="610" customFormat="true"/>
    <row r="13838" s="610" customFormat="true"/>
    <row r="13839" s="610" customFormat="true"/>
    <row r="13840" s="610" customFormat="true"/>
    <row r="13841" s="610" customFormat="true"/>
    <row r="13842" s="610" customFormat="true"/>
    <row r="13843" s="610" customFormat="true"/>
    <row r="13844" s="610" customFormat="true"/>
    <row r="13845" s="610" customFormat="true"/>
    <row r="13846" s="610" customFormat="true"/>
    <row r="13847" s="610" customFormat="true"/>
    <row r="13848" s="610" customFormat="true"/>
    <row r="13849" s="610" customFormat="true"/>
    <row r="13850" s="610" customFormat="true"/>
    <row r="13851" s="610" customFormat="true"/>
    <row r="13852" s="610" customFormat="true"/>
    <row r="13853" s="610" customFormat="true"/>
    <row r="13854" s="610" customFormat="true"/>
    <row r="13855" s="610" customFormat="true"/>
    <row r="13856" s="610" customFormat="true"/>
    <row r="13857" s="610" customFormat="true"/>
    <row r="13858" s="610" customFormat="true"/>
    <row r="13859" s="610" customFormat="true"/>
    <row r="13860" s="610" customFormat="true"/>
    <row r="13861" s="610" customFormat="true"/>
    <row r="13862" s="610" customFormat="true"/>
    <row r="13863" s="610" customFormat="true"/>
    <row r="13864" s="610" customFormat="true"/>
    <row r="13865" s="610" customFormat="true"/>
    <row r="13866" s="610" customFormat="true"/>
    <row r="13867" s="610" customFormat="true"/>
    <row r="13868" s="610" customFormat="true"/>
    <row r="13869" s="610" customFormat="true"/>
    <row r="13870" s="610" customFormat="true"/>
    <row r="13871" s="610" customFormat="true"/>
    <row r="13872" s="610" customFormat="true"/>
    <row r="13873" s="610" customFormat="true"/>
    <row r="13874" s="610" customFormat="true"/>
    <row r="13875" s="610" customFormat="true"/>
    <row r="13876" s="610" customFormat="true"/>
    <row r="13877" s="610" customFormat="true"/>
    <row r="13878" s="610" customFormat="true"/>
    <row r="13879" s="610" customFormat="true"/>
    <row r="13880" s="610" customFormat="true"/>
    <row r="13881" s="610" customFormat="true"/>
    <row r="13882" s="610" customFormat="true"/>
    <row r="13883" s="610" customFormat="true"/>
    <row r="13884" s="610" customFormat="true"/>
    <row r="13885" s="610" customFormat="true"/>
    <row r="13886" s="610" customFormat="true"/>
    <row r="13887" s="610" customFormat="true"/>
    <row r="13888" s="610" customFormat="true"/>
    <row r="13889" s="610" customFormat="true"/>
    <row r="13890" s="610" customFormat="true"/>
    <row r="13891" s="610" customFormat="true"/>
    <row r="13892" s="610" customFormat="true"/>
    <row r="13893" s="610" customFormat="true"/>
    <row r="13894" s="610" customFormat="true"/>
    <row r="13895" s="610" customFormat="true"/>
    <row r="13896" s="610" customFormat="true"/>
    <row r="13897" s="610" customFormat="true"/>
    <row r="13898" s="610" customFormat="true"/>
    <row r="13899" s="610" customFormat="true"/>
    <row r="13900" s="610" customFormat="true"/>
    <row r="13901" s="610" customFormat="true"/>
    <row r="13902" s="610" customFormat="true"/>
    <row r="13903" s="610" customFormat="true"/>
    <row r="13904" s="610" customFormat="true"/>
    <row r="13905" s="610" customFormat="true"/>
    <row r="13906" s="610" customFormat="true"/>
    <row r="13907" s="610" customFormat="true"/>
    <row r="13908" s="610" customFormat="true"/>
    <row r="13909" s="610" customFormat="true"/>
    <row r="13910" s="610" customFormat="true"/>
    <row r="13911" s="610" customFormat="true"/>
    <row r="13912" s="610" customFormat="true"/>
    <row r="13913" s="610" customFormat="true"/>
    <row r="13914" s="610" customFormat="true"/>
    <row r="13915" s="610" customFormat="true"/>
    <row r="13916" s="610" customFormat="true"/>
    <row r="13917" s="610" customFormat="true"/>
    <row r="13918" s="610" customFormat="true"/>
    <row r="13919" s="610" customFormat="true"/>
    <row r="13920" s="610" customFormat="true"/>
    <row r="13921" s="610" customFormat="true"/>
    <row r="13922" s="610" customFormat="true"/>
    <row r="13923" s="610" customFormat="true"/>
    <row r="13924" s="610" customFormat="true"/>
    <row r="13925" s="610" customFormat="true"/>
    <row r="13926" s="610" customFormat="true"/>
    <row r="13927" s="610" customFormat="true"/>
    <row r="13928" s="610" customFormat="true"/>
    <row r="13929" s="610" customFormat="true"/>
    <row r="13930" s="610" customFormat="true"/>
    <row r="13931" s="610" customFormat="true"/>
    <row r="13932" s="610" customFormat="true"/>
    <row r="13933" s="610" customFormat="true"/>
    <row r="13934" s="610" customFormat="true"/>
    <row r="13935" s="610" customFormat="true"/>
    <row r="13936" s="610" customFormat="true"/>
    <row r="13937" s="610" customFormat="true"/>
    <row r="13938" s="610" customFormat="true"/>
    <row r="13939" s="610" customFormat="true"/>
    <row r="13940" s="610" customFormat="true"/>
    <row r="13941" s="610" customFormat="true"/>
    <row r="13942" s="610" customFormat="true"/>
    <row r="13943" s="610" customFormat="true"/>
    <row r="13944" s="610" customFormat="true"/>
    <row r="13945" s="610" customFormat="true"/>
    <row r="13946" s="610" customFormat="true"/>
    <row r="13947" s="610" customFormat="true"/>
    <row r="13948" s="610" customFormat="true"/>
    <row r="13949" s="610" customFormat="true"/>
    <row r="13950" s="610" customFormat="true"/>
    <row r="13951" s="610" customFormat="true"/>
    <row r="13952" s="610" customFormat="true"/>
    <row r="13953" s="610" customFormat="true"/>
    <row r="13954" s="610" customFormat="true"/>
    <row r="13955" s="610" customFormat="true"/>
    <row r="13956" s="610" customFormat="true"/>
    <row r="13957" s="610" customFormat="true"/>
    <row r="13958" s="610" customFormat="true"/>
    <row r="13959" s="610" customFormat="true"/>
    <row r="13960" s="610" customFormat="true"/>
    <row r="13961" s="610" customFormat="true"/>
    <row r="13962" s="610" customFormat="true"/>
    <row r="13963" s="610" customFormat="true"/>
    <row r="13964" s="610" customFormat="true"/>
    <row r="13965" s="610" customFormat="true"/>
    <row r="13966" s="610" customFormat="true"/>
    <row r="13967" s="610" customFormat="true"/>
    <row r="13968" s="610" customFormat="true"/>
    <row r="13969" s="610" customFormat="true"/>
    <row r="13970" s="610" customFormat="true"/>
    <row r="13971" s="610" customFormat="true"/>
    <row r="13972" s="610" customFormat="true"/>
    <row r="13973" s="610" customFormat="true"/>
    <row r="13974" s="610" customFormat="true"/>
    <row r="13975" s="610" customFormat="true"/>
    <row r="13976" s="610" customFormat="true"/>
    <row r="13977" s="610" customFormat="true"/>
    <row r="13978" s="610" customFormat="true"/>
    <row r="13979" s="610" customFormat="true"/>
    <row r="13980" s="610" customFormat="true"/>
    <row r="13981" s="610" customFormat="true"/>
    <row r="13982" s="610" customFormat="true"/>
    <row r="13983" s="610" customFormat="true"/>
    <row r="13984" s="610" customFormat="true"/>
    <row r="13985" s="610" customFormat="true"/>
    <row r="13986" s="610" customFormat="true"/>
    <row r="13987" s="610" customFormat="true"/>
    <row r="13988" s="610" customFormat="true"/>
    <row r="13989" s="610" customFormat="true"/>
    <row r="13990" s="610" customFormat="true"/>
    <row r="13991" s="610" customFormat="true"/>
    <row r="13992" s="610" customFormat="true"/>
    <row r="13993" s="610" customFormat="true"/>
    <row r="13994" s="610" customFormat="true"/>
    <row r="13995" s="610" customFormat="true"/>
    <row r="13996" s="610" customFormat="true"/>
    <row r="13997" s="610" customFormat="true"/>
    <row r="13998" s="610" customFormat="true"/>
    <row r="13999" s="610" customFormat="true"/>
    <row r="14000" s="610" customFormat="true"/>
    <row r="14001" s="610" customFormat="true"/>
    <row r="14002" s="610" customFormat="true"/>
    <row r="14003" s="610" customFormat="true"/>
    <row r="14004" s="610" customFormat="true"/>
    <row r="14005" s="610" customFormat="true"/>
    <row r="14006" s="610" customFormat="true"/>
    <row r="14007" s="610" customFormat="true"/>
    <row r="14008" s="610" customFormat="true"/>
    <row r="14009" s="610" customFormat="true"/>
    <row r="14010" s="610" customFormat="true"/>
    <row r="14011" s="610" customFormat="true"/>
    <row r="14012" s="610" customFormat="true"/>
    <row r="14013" s="610" customFormat="true"/>
    <row r="14014" s="610" customFormat="true"/>
    <row r="14015" s="610" customFormat="true"/>
    <row r="14016" s="610" customFormat="true"/>
    <row r="14017" s="610" customFormat="true"/>
    <row r="14018" s="610" customFormat="true"/>
    <row r="14019" s="610" customFormat="true"/>
    <row r="14020" s="610" customFormat="true"/>
    <row r="14021" s="610" customFormat="true"/>
    <row r="14022" s="610" customFormat="true"/>
    <row r="14023" s="610" customFormat="true"/>
    <row r="14024" s="610" customFormat="true"/>
    <row r="14025" s="610" customFormat="true"/>
    <row r="14026" s="610" customFormat="true"/>
    <row r="14027" s="610" customFormat="true"/>
    <row r="14028" s="610" customFormat="true"/>
    <row r="14029" s="610" customFormat="true"/>
    <row r="14030" s="610" customFormat="true"/>
    <row r="14031" s="610" customFormat="true"/>
    <row r="14032" s="610" customFormat="true"/>
    <row r="14033" s="610" customFormat="true"/>
    <row r="14034" s="610" customFormat="true"/>
    <row r="14035" s="610" customFormat="true"/>
    <row r="14036" s="610" customFormat="true"/>
    <row r="14037" s="610" customFormat="true"/>
    <row r="14038" s="610" customFormat="true"/>
    <row r="14039" s="610" customFormat="true"/>
    <row r="14040" s="610" customFormat="true"/>
    <row r="14041" s="610" customFormat="true"/>
    <row r="14042" s="610" customFormat="true"/>
    <row r="14043" s="610" customFormat="true"/>
    <row r="14044" s="610" customFormat="true"/>
    <row r="14045" s="610" customFormat="true"/>
    <row r="14046" s="610" customFormat="true"/>
    <row r="14047" s="610" customFormat="true"/>
    <row r="14048" s="610" customFormat="true"/>
    <row r="14049" s="610" customFormat="true"/>
    <row r="14050" s="610" customFormat="true"/>
    <row r="14051" s="610" customFormat="true"/>
    <row r="14052" s="610" customFormat="true"/>
    <row r="14053" s="610" customFormat="true"/>
    <row r="14054" s="610" customFormat="true"/>
    <row r="14055" s="610" customFormat="true"/>
    <row r="14056" s="610" customFormat="true"/>
    <row r="14057" s="610" customFormat="true"/>
    <row r="14058" s="610" customFormat="true"/>
    <row r="14059" s="610" customFormat="true"/>
    <row r="14060" s="610" customFormat="true"/>
    <row r="14061" s="610" customFormat="true"/>
    <row r="14062" s="610" customFormat="true"/>
    <row r="14063" s="610" customFormat="true"/>
    <row r="14064" s="610" customFormat="true"/>
    <row r="14065" s="610" customFormat="true"/>
    <row r="14066" s="610" customFormat="true"/>
    <row r="14067" s="610" customFormat="true"/>
    <row r="14068" s="610" customFormat="true"/>
    <row r="14069" s="610" customFormat="true"/>
    <row r="14070" s="610" customFormat="true"/>
    <row r="14071" s="610" customFormat="true"/>
    <row r="14072" s="610" customFormat="true"/>
    <row r="14073" s="610" customFormat="true"/>
    <row r="14074" s="610" customFormat="true"/>
    <row r="14075" s="610" customFormat="true"/>
    <row r="14076" s="610" customFormat="true"/>
    <row r="14077" s="610" customFormat="true"/>
    <row r="14078" s="610" customFormat="true"/>
    <row r="14079" s="610" customFormat="true"/>
    <row r="14080" s="610" customFormat="true"/>
    <row r="14081" s="610" customFormat="true"/>
    <row r="14082" s="610" customFormat="true"/>
    <row r="14083" s="610" customFormat="true"/>
    <row r="14084" s="610" customFormat="true"/>
    <row r="14085" s="610" customFormat="true"/>
    <row r="14086" s="610" customFormat="true"/>
    <row r="14087" s="610" customFormat="true"/>
    <row r="14088" s="610" customFormat="true"/>
    <row r="14089" s="610" customFormat="true"/>
    <row r="14090" s="610" customFormat="true"/>
    <row r="14091" s="610" customFormat="true"/>
    <row r="14092" s="610" customFormat="true"/>
    <row r="14093" s="610" customFormat="true"/>
    <row r="14094" s="610" customFormat="true"/>
    <row r="14095" s="610" customFormat="true"/>
    <row r="14096" s="610" customFormat="true"/>
    <row r="14097" s="610" customFormat="true"/>
    <row r="14098" s="610" customFormat="true"/>
    <row r="14099" s="610" customFormat="true"/>
    <row r="14100" s="610" customFormat="true"/>
    <row r="14101" s="610" customFormat="true"/>
    <row r="14102" s="610" customFormat="true"/>
    <row r="14103" s="610" customFormat="true"/>
    <row r="14104" s="610" customFormat="true"/>
    <row r="14105" s="610" customFormat="true"/>
    <row r="14106" s="610" customFormat="true"/>
    <row r="14107" s="610" customFormat="true"/>
    <row r="14108" s="610" customFormat="true"/>
    <row r="14109" s="610" customFormat="true"/>
    <row r="14110" s="610" customFormat="true"/>
    <row r="14111" s="610" customFormat="true"/>
    <row r="14112" s="610" customFormat="true"/>
    <row r="14113" s="610" customFormat="true"/>
    <row r="14114" s="610" customFormat="true"/>
    <row r="14115" s="610" customFormat="true"/>
    <row r="14116" s="610" customFormat="true"/>
    <row r="14117" s="610" customFormat="true"/>
    <row r="14118" s="610" customFormat="true"/>
    <row r="14119" s="610" customFormat="true"/>
    <row r="14120" s="610" customFormat="true"/>
    <row r="14121" s="610" customFormat="true"/>
    <row r="14122" s="610" customFormat="true"/>
    <row r="14123" s="610" customFormat="true"/>
    <row r="14124" s="610" customFormat="true"/>
    <row r="14125" s="610" customFormat="true"/>
    <row r="14126" s="610" customFormat="true"/>
    <row r="14127" s="610" customFormat="true"/>
    <row r="14128" s="610" customFormat="true"/>
    <row r="14129" s="610" customFormat="true"/>
    <row r="14130" s="610" customFormat="true"/>
    <row r="14131" s="610" customFormat="true"/>
    <row r="14132" s="610" customFormat="true"/>
    <row r="14133" s="610" customFormat="true"/>
    <row r="14134" s="610" customFormat="true"/>
    <row r="14135" s="610" customFormat="true"/>
    <row r="14136" s="610" customFormat="true"/>
    <row r="14137" s="610" customFormat="true"/>
    <row r="14138" s="610" customFormat="true"/>
    <row r="14139" s="610" customFormat="true"/>
    <row r="14140" s="610" customFormat="true"/>
    <row r="14141" s="610" customFormat="true"/>
    <row r="14142" s="610" customFormat="true"/>
    <row r="14143" s="610" customFormat="true"/>
    <row r="14144" s="610" customFormat="true"/>
    <row r="14145" s="610" customFormat="true"/>
    <row r="14146" s="610" customFormat="true"/>
    <row r="14147" s="610" customFormat="true"/>
    <row r="14148" s="610" customFormat="true"/>
    <row r="14149" s="610" customFormat="true"/>
    <row r="14150" s="610" customFormat="true"/>
    <row r="14151" s="610" customFormat="true"/>
    <row r="14152" s="610" customFormat="true"/>
    <row r="14153" s="610" customFormat="true"/>
    <row r="14154" s="610" customFormat="true"/>
    <row r="14155" s="610" customFormat="true"/>
    <row r="14156" s="610" customFormat="true"/>
    <row r="14157" s="610" customFormat="true"/>
    <row r="14158" s="610" customFormat="true"/>
    <row r="14159" s="610" customFormat="true"/>
    <row r="14160" s="610" customFormat="true"/>
    <row r="14161" s="610" customFormat="true"/>
    <row r="14162" s="610" customFormat="true"/>
    <row r="14163" s="610" customFormat="true"/>
    <row r="14164" s="610" customFormat="true"/>
    <row r="14165" s="610" customFormat="true"/>
    <row r="14166" s="610" customFormat="true"/>
    <row r="14167" s="610" customFormat="true"/>
    <row r="14168" s="610" customFormat="true"/>
    <row r="14169" s="610" customFormat="true"/>
    <row r="14170" s="610" customFormat="true"/>
    <row r="14171" s="610" customFormat="true"/>
    <row r="14172" s="610" customFormat="true"/>
    <row r="14173" s="610" customFormat="true"/>
    <row r="14174" s="610" customFormat="true"/>
    <row r="14175" s="610" customFormat="true"/>
    <row r="14176" s="610" customFormat="true"/>
    <row r="14177" s="610" customFormat="true"/>
    <row r="14178" s="610" customFormat="true"/>
    <row r="14179" s="610" customFormat="true"/>
    <row r="14180" s="610" customFormat="true"/>
    <row r="14181" s="610" customFormat="true"/>
    <row r="14182" s="610" customFormat="true"/>
    <row r="14183" s="610" customFormat="true"/>
    <row r="14184" s="610" customFormat="true"/>
    <row r="14185" s="610" customFormat="true"/>
    <row r="14186" s="610" customFormat="true"/>
    <row r="14187" s="610" customFormat="true"/>
    <row r="14188" s="610" customFormat="true"/>
    <row r="14189" s="610" customFormat="true"/>
    <row r="14190" s="610" customFormat="true"/>
    <row r="14191" s="610" customFormat="true"/>
    <row r="14192" s="610" customFormat="true"/>
    <row r="14193" s="610" customFormat="true"/>
    <row r="14194" s="610" customFormat="true"/>
    <row r="14195" s="610" customFormat="true"/>
    <row r="14196" s="610" customFormat="true"/>
    <row r="14197" s="610" customFormat="true"/>
    <row r="14198" s="610" customFormat="true"/>
    <row r="14199" s="610" customFormat="true"/>
    <row r="14200" s="610" customFormat="true"/>
    <row r="14201" s="610" customFormat="true"/>
    <row r="14202" s="610" customFormat="true"/>
    <row r="14203" s="610" customFormat="true"/>
    <row r="14204" s="610" customFormat="true"/>
    <row r="14205" s="610" customFormat="true"/>
    <row r="14206" s="610" customFormat="true"/>
    <row r="14207" s="610" customFormat="true"/>
    <row r="14208" s="610" customFormat="true"/>
    <row r="14209" s="610" customFormat="true"/>
    <row r="14210" s="610" customFormat="true"/>
    <row r="14211" s="610" customFormat="true"/>
    <row r="14212" s="610" customFormat="true"/>
    <row r="14213" s="610" customFormat="true"/>
    <row r="14214" s="610" customFormat="true"/>
    <row r="14215" s="610" customFormat="true"/>
    <row r="14216" s="610" customFormat="true"/>
    <row r="14217" s="610" customFormat="true"/>
    <row r="14218" s="610" customFormat="true"/>
    <row r="14219" s="610" customFormat="true"/>
    <row r="14220" s="610" customFormat="true"/>
    <row r="14221" s="610" customFormat="true"/>
    <row r="14222" s="610" customFormat="true"/>
    <row r="14223" s="610" customFormat="true"/>
    <row r="14224" s="610" customFormat="true"/>
    <row r="14225" s="610" customFormat="true"/>
    <row r="14226" s="610" customFormat="true"/>
    <row r="14227" s="610" customFormat="true"/>
    <row r="14228" s="610" customFormat="true"/>
    <row r="14229" s="610" customFormat="true"/>
    <row r="14230" s="610" customFormat="true"/>
    <row r="14231" s="610" customFormat="true"/>
    <row r="14232" s="610" customFormat="true"/>
    <row r="14233" s="610" customFormat="true"/>
    <row r="14234" s="610" customFormat="true"/>
    <row r="14235" s="610" customFormat="true"/>
    <row r="14236" s="610" customFormat="true"/>
    <row r="14237" s="610" customFormat="true"/>
    <row r="14238" s="610" customFormat="true"/>
    <row r="14239" s="610" customFormat="true"/>
    <row r="14240" s="610" customFormat="true"/>
    <row r="14241" s="610" customFormat="true"/>
    <row r="14242" s="610" customFormat="true"/>
    <row r="14243" s="610" customFormat="true"/>
    <row r="14244" s="610" customFormat="true"/>
    <row r="14245" s="610" customFormat="true"/>
    <row r="14246" s="610" customFormat="true"/>
    <row r="14247" s="610" customFormat="true"/>
    <row r="14248" s="610" customFormat="true"/>
    <row r="14249" s="610" customFormat="true"/>
    <row r="14250" s="610" customFormat="true"/>
    <row r="14251" s="610" customFormat="true"/>
    <row r="14252" s="610" customFormat="true"/>
    <row r="14253" s="610" customFormat="true"/>
    <row r="14254" s="610" customFormat="true"/>
    <row r="14255" s="610" customFormat="true"/>
    <row r="14256" s="610" customFormat="true"/>
    <row r="14257" s="610" customFormat="true"/>
    <row r="14258" s="610" customFormat="true"/>
    <row r="14259" s="610" customFormat="true"/>
    <row r="14260" s="610" customFormat="true"/>
    <row r="14261" s="610" customFormat="true"/>
    <row r="14262" s="610" customFormat="true"/>
    <row r="14263" s="610" customFormat="true"/>
    <row r="14264" s="610" customFormat="true"/>
    <row r="14265" s="610" customFormat="true"/>
    <row r="14266" s="610" customFormat="true"/>
    <row r="14267" s="610" customFormat="true"/>
    <row r="14268" s="610" customFormat="true"/>
    <row r="14269" s="610" customFormat="true"/>
    <row r="14270" s="610" customFormat="true"/>
    <row r="14271" s="610" customFormat="true"/>
    <row r="14272" s="610" customFormat="true"/>
    <row r="14273" s="610" customFormat="true"/>
    <row r="14274" s="610" customFormat="true"/>
    <row r="14275" s="610" customFormat="true"/>
    <row r="14276" s="610" customFormat="true"/>
    <row r="14277" s="610" customFormat="true"/>
    <row r="14278" s="610" customFormat="true"/>
    <row r="14279" s="610" customFormat="true"/>
    <row r="14280" s="610" customFormat="true"/>
    <row r="14281" s="610" customFormat="true"/>
    <row r="14282" s="610" customFormat="true"/>
    <row r="14283" s="610" customFormat="true"/>
    <row r="14284" s="610" customFormat="true"/>
    <row r="14285" s="610" customFormat="true"/>
    <row r="14286" s="610" customFormat="true"/>
    <row r="14287" s="610" customFormat="true"/>
    <row r="14288" s="610" customFormat="true"/>
    <row r="14289" s="610" customFormat="true"/>
    <row r="14290" s="610" customFormat="true"/>
    <row r="14291" s="610" customFormat="true"/>
    <row r="14292" s="610" customFormat="true"/>
    <row r="14293" s="610" customFormat="true"/>
    <row r="14294" s="610" customFormat="true"/>
    <row r="14295" s="610" customFormat="true"/>
    <row r="14296" s="610" customFormat="true"/>
    <row r="14297" s="610" customFormat="true"/>
    <row r="14298" s="610" customFormat="true"/>
    <row r="14299" s="610" customFormat="true"/>
    <row r="14300" s="610" customFormat="true"/>
    <row r="14301" s="610" customFormat="true"/>
    <row r="14302" s="610" customFormat="true"/>
    <row r="14303" s="610" customFormat="true"/>
    <row r="14304" s="610" customFormat="true"/>
    <row r="14305" s="610" customFormat="true"/>
    <row r="14306" s="610" customFormat="true"/>
    <row r="14307" s="610" customFormat="true"/>
    <row r="14308" s="610" customFormat="true"/>
    <row r="14309" s="610" customFormat="true"/>
    <row r="14310" s="610" customFormat="true"/>
    <row r="14311" s="610" customFormat="true"/>
    <row r="14312" s="610" customFormat="true"/>
    <row r="14313" s="610" customFormat="true"/>
    <row r="14314" s="610" customFormat="true"/>
    <row r="14315" s="610" customFormat="true"/>
    <row r="14316" s="610" customFormat="true"/>
    <row r="14317" s="610" customFormat="true"/>
    <row r="14318" s="610" customFormat="true"/>
    <row r="14319" s="610" customFormat="true"/>
    <row r="14320" s="610" customFormat="true"/>
    <row r="14321" s="610" customFormat="true"/>
    <row r="14322" s="610" customFormat="true"/>
    <row r="14323" s="610" customFormat="true"/>
    <row r="14324" s="610" customFormat="true"/>
    <row r="14325" s="610" customFormat="true"/>
    <row r="14326" s="610" customFormat="true"/>
    <row r="14327" s="610" customFormat="true"/>
    <row r="14328" s="610" customFormat="true"/>
    <row r="14329" s="610" customFormat="true"/>
    <row r="14330" s="610" customFormat="true"/>
    <row r="14331" s="610" customFormat="true"/>
    <row r="14332" s="610" customFormat="true"/>
    <row r="14333" s="610" customFormat="true"/>
    <row r="14334" s="610" customFormat="true"/>
    <row r="14335" s="610" customFormat="true"/>
    <row r="14336" s="610" customFormat="true"/>
    <row r="14337" s="610" customFormat="true"/>
    <row r="14338" s="610" customFormat="true"/>
    <row r="14339" s="610" customFormat="true"/>
    <row r="14340" s="610" customFormat="true"/>
    <row r="14341" s="610" customFormat="true"/>
    <row r="14342" s="610" customFormat="true"/>
    <row r="14343" s="610" customFormat="true"/>
    <row r="14344" s="610" customFormat="true"/>
    <row r="14345" s="610" customFormat="true"/>
    <row r="14346" s="610" customFormat="true"/>
    <row r="14347" s="610" customFormat="true"/>
    <row r="14348" s="610" customFormat="true"/>
    <row r="14349" s="610" customFormat="true"/>
    <row r="14350" s="610" customFormat="true"/>
    <row r="14351" s="610" customFormat="true"/>
    <row r="14352" s="610" customFormat="true"/>
    <row r="14353" s="610" customFormat="true"/>
    <row r="14354" s="610" customFormat="true"/>
    <row r="14355" s="610" customFormat="true"/>
    <row r="14356" s="610" customFormat="true"/>
    <row r="14357" s="610" customFormat="true"/>
    <row r="14358" s="610" customFormat="true"/>
    <row r="14359" s="610" customFormat="true"/>
    <row r="14360" s="610" customFormat="true"/>
    <row r="14361" s="610" customFormat="true"/>
    <row r="14362" s="610" customFormat="true"/>
    <row r="14363" s="610" customFormat="true"/>
    <row r="14364" s="610" customFormat="true"/>
    <row r="14365" s="610" customFormat="true"/>
    <row r="14366" s="610" customFormat="true"/>
    <row r="14367" s="610" customFormat="true"/>
    <row r="14368" s="610" customFormat="true"/>
    <row r="14369" s="610" customFormat="true"/>
    <row r="14370" s="610" customFormat="true"/>
    <row r="14371" s="610" customFormat="true"/>
    <row r="14372" s="610" customFormat="true"/>
    <row r="14373" s="610" customFormat="true"/>
    <row r="14374" s="610" customFormat="true"/>
    <row r="14375" s="610" customFormat="true"/>
    <row r="14376" s="610" customFormat="true"/>
    <row r="14377" s="610" customFormat="true"/>
    <row r="14378" s="610" customFormat="true"/>
    <row r="14379" s="610" customFormat="true"/>
    <row r="14380" s="610" customFormat="true"/>
    <row r="14381" s="610" customFormat="true"/>
    <row r="14382" s="610" customFormat="true"/>
    <row r="14383" s="610" customFormat="true"/>
    <row r="14384" s="610" customFormat="true"/>
    <row r="14385" s="610" customFormat="true"/>
    <row r="14386" s="610" customFormat="true"/>
    <row r="14387" s="610" customFormat="true"/>
    <row r="14388" s="610" customFormat="true"/>
    <row r="14389" s="610" customFormat="true"/>
    <row r="14390" s="610" customFormat="true"/>
    <row r="14391" s="610" customFormat="true"/>
    <row r="14392" s="610" customFormat="true"/>
    <row r="14393" s="610" customFormat="true"/>
    <row r="14394" s="610" customFormat="true"/>
    <row r="14395" s="610" customFormat="true"/>
    <row r="14396" s="610" customFormat="true"/>
    <row r="14397" s="610" customFormat="true"/>
    <row r="14398" s="610" customFormat="true"/>
    <row r="14399" s="610" customFormat="true"/>
    <row r="14400" s="610" customFormat="true"/>
    <row r="14401" s="610" customFormat="true"/>
    <row r="14402" s="610" customFormat="true"/>
    <row r="14403" s="610" customFormat="true"/>
    <row r="14404" s="610" customFormat="true"/>
    <row r="14405" s="610" customFormat="true"/>
    <row r="14406" s="610" customFormat="true"/>
    <row r="14407" s="610" customFormat="true"/>
    <row r="14408" s="610" customFormat="true"/>
    <row r="14409" s="610" customFormat="true"/>
    <row r="14410" s="610" customFormat="true"/>
    <row r="14411" s="610" customFormat="true"/>
    <row r="14412" s="610" customFormat="true"/>
    <row r="14413" s="610" customFormat="true"/>
    <row r="14414" s="610" customFormat="true"/>
    <row r="14415" s="610" customFormat="true"/>
    <row r="14416" s="610" customFormat="true"/>
    <row r="14417" s="610" customFormat="true"/>
    <row r="14418" s="610" customFormat="true"/>
    <row r="14419" s="610" customFormat="true"/>
    <row r="14420" s="610" customFormat="true"/>
    <row r="14421" s="610" customFormat="true"/>
    <row r="14422" s="610" customFormat="true"/>
    <row r="14423" s="610" customFormat="true"/>
    <row r="14424" s="610" customFormat="true"/>
    <row r="14425" s="610" customFormat="true"/>
    <row r="14426" s="610" customFormat="true"/>
    <row r="14427" s="610" customFormat="true"/>
    <row r="14428" s="610" customFormat="true"/>
    <row r="14429" s="610" customFormat="true"/>
    <row r="14430" s="610" customFormat="true"/>
    <row r="14431" s="610" customFormat="true"/>
    <row r="14432" s="610" customFormat="true"/>
    <row r="14433" s="610" customFormat="true"/>
    <row r="14434" s="610" customFormat="true"/>
    <row r="14435" s="610" customFormat="true"/>
    <row r="14436" s="610" customFormat="true"/>
    <row r="14437" s="610" customFormat="true"/>
    <row r="14438" s="610" customFormat="true"/>
    <row r="14439" s="610" customFormat="true"/>
    <row r="14440" s="610" customFormat="true"/>
    <row r="14441" s="610" customFormat="true"/>
    <row r="14442" s="610" customFormat="true"/>
    <row r="14443" s="610" customFormat="true"/>
    <row r="14444" s="610" customFormat="true"/>
    <row r="14445" s="610" customFormat="true"/>
    <row r="14446" s="610" customFormat="true"/>
    <row r="14447" s="610" customFormat="true"/>
    <row r="14448" s="610" customFormat="true"/>
    <row r="14449" s="610" customFormat="true"/>
    <row r="14450" s="610" customFormat="true"/>
    <row r="14451" s="610" customFormat="true"/>
    <row r="14452" s="610" customFormat="true"/>
    <row r="14453" s="610" customFormat="true"/>
    <row r="14454" s="610" customFormat="true"/>
    <row r="14455" s="610" customFormat="true"/>
    <row r="14456" s="610" customFormat="true"/>
    <row r="14457" s="610" customFormat="true"/>
    <row r="14458" s="610" customFormat="true"/>
    <row r="14459" s="610" customFormat="true"/>
    <row r="14460" s="610" customFormat="true"/>
    <row r="14461" s="610" customFormat="true"/>
    <row r="14462" s="610" customFormat="true"/>
    <row r="14463" s="610" customFormat="true"/>
    <row r="14464" s="610" customFormat="true"/>
    <row r="14465" s="610" customFormat="true"/>
    <row r="14466" s="610" customFormat="true"/>
    <row r="14467" s="610" customFormat="true"/>
    <row r="14468" s="610" customFormat="true"/>
    <row r="14469" s="610" customFormat="true"/>
    <row r="14470" s="610" customFormat="true"/>
    <row r="14471" s="610" customFormat="true"/>
    <row r="14472" s="610" customFormat="true"/>
    <row r="14473" s="610" customFormat="true"/>
    <row r="14474" s="610" customFormat="true"/>
    <row r="14475" s="610" customFormat="true"/>
    <row r="14476" s="610" customFormat="true"/>
    <row r="14477" s="610" customFormat="true"/>
    <row r="14478" s="610" customFormat="true"/>
    <row r="14479" s="610" customFormat="true"/>
    <row r="14480" s="610" customFormat="true"/>
    <row r="14481" s="610" customFormat="true"/>
    <row r="14482" s="610" customFormat="true"/>
    <row r="14483" s="610" customFormat="true"/>
    <row r="14484" s="610" customFormat="true"/>
    <row r="14485" s="610" customFormat="true"/>
    <row r="14486" s="610" customFormat="true"/>
    <row r="14487" s="610" customFormat="true"/>
    <row r="14488" s="610" customFormat="true"/>
    <row r="14489" s="610" customFormat="true"/>
    <row r="14490" s="610" customFormat="true"/>
    <row r="14491" s="610" customFormat="true"/>
    <row r="14492" s="610" customFormat="true"/>
    <row r="14493" s="610" customFormat="true"/>
    <row r="14494" s="610" customFormat="true"/>
    <row r="14495" s="610" customFormat="true"/>
    <row r="14496" s="610" customFormat="true"/>
    <row r="14497" s="610" customFormat="true"/>
    <row r="14498" s="610" customFormat="true"/>
    <row r="14499" s="610" customFormat="true"/>
    <row r="14500" s="610" customFormat="true"/>
    <row r="14501" s="610" customFormat="true"/>
    <row r="14502" s="610" customFormat="true"/>
    <row r="14503" s="610" customFormat="true"/>
    <row r="14504" s="610" customFormat="true"/>
    <row r="14505" s="610" customFormat="true"/>
    <row r="14506" s="610" customFormat="true"/>
    <row r="14507" s="610" customFormat="true"/>
    <row r="14508" s="610" customFormat="true"/>
    <row r="14509" s="610" customFormat="true"/>
    <row r="14510" s="610" customFormat="true"/>
    <row r="14511" s="610" customFormat="true"/>
    <row r="14512" s="610" customFormat="true"/>
    <row r="14513" s="610" customFormat="true"/>
    <row r="14514" s="610" customFormat="true"/>
    <row r="14515" s="610" customFormat="true"/>
    <row r="14516" s="610" customFormat="true"/>
    <row r="14517" s="610" customFormat="true"/>
    <row r="14518" s="610" customFormat="true"/>
    <row r="14519" s="610" customFormat="true"/>
    <row r="14520" s="610" customFormat="true"/>
    <row r="14521" s="610" customFormat="true"/>
    <row r="14522" s="610" customFormat="true"/>
    <row r="14523" s="610" customFormat="true"/>
    <row r="14524" s="610" customFormat="true"/>
    <row r="14525" s="610" customFormat="true"/>
    <row r="14526" s="610" customFormat="true"/>
    <row r="14527" s="610" customFormat="true"/>
    <row r="14528" s="610" customFormat="true"/>
    <row r="14529" s="610" customFormat="true"/>
    <row r="14530" s="610" customFormat="true"/>
    <row r="14531" s="610" customFormat="true"/>
    <row r="14532" s="610" customFormat="true"/>
    <row r="14533" s="610" customFormat="true"/>
    <row r="14534" s="610" customFormat="true"/>
    <row r="14535" s="610" customFormat="true"/>
    <row r="14536" s="610" customFormat="true"/>
    <row r="14537" s="610" customFormat="true"/>
    <row r="14538" s="610" customFormat="true"/>
    <row r="14539" s="610" customFormat="true"/>
    <row r="14540" s="610" customFormat="true"/>
    <row r="14541" s="610" customFormat="true"/>
    <row r="14542" s="610" customFormat="true"/>
    <row r="14543" s="610" customFormat="true"/>
    <row r="14544" s="610" customFormat="true"/>
    <row r="14545" s="610" customFormat="true"/>
    <row r="14546" s="610" customFormat="true"/>
    <row r="14547" s="610" customFormat="true"/>
    <row r="14548" s="610" customFormat="true"/>
    <row r="14549" s="610" customFormat="true"/>
    <row r="14550" s="610" customFormat="true"/>
    <row r="14551" s="610" customFormat="true"/>
    <row r="14552" s="610" customFormat="true"/>
    <row r="14553" s="610" customFormat="true"/>
    <row r="14554" s="610" customFormat="true"/>
    <row r="14555" s="610" customFormat="true"/>
    <row r="14556" s="610" customFormat="true"/>
    <row r="14557" s="610" customFormat="true"/>
    <row r="14558" s="610" customFormat="true"/>
    <row r="14559" s="610" customFormat="true"/>
    <row r="14560" s="610" customFormat="true"/>
    <row r="14561" s="610" customFormat="true"/>
    <row r="14562" s="610" customFormat="true"/>
    <row r="14563" s="610" customFormat="true"/>
    <row r="14564" s="610" customFormat="true"/>
    <row r="14565" s="610" customFormat="true"/>
    <row r="14566" s="610" customFormat="true"/>
    <row r="14567" s="610" customFormat="true"/>
    <row r="14568" s="610" customFormat="true"/>
    <row r="14569" s="610" customFormat="true"/>
    <row r="14570" s="610" customFormat="true"/>
    <row r="14571" s="610" customFormat="true"/>
    <row r="14572" s="610" customFormat="true"/>
    <row r="14573" s="610" customFormat="true"/>
    <row r="14574" s="610" customFormat="true"/>
    <row r="14575" s="610" customFormat="true"/>
    <row r="14576" s="610" customFormat="true"/>
    <row r="14577" s="610" customFormat="true"/>
    <row r="14578" s="610" customFormat="true"/>
    <row r="14579" s="610" customFormat="true"/>
    <row r="14580" s="610" customFormat="true"/>
    <row r="14581" s="610" customFormat="true"/>
    <row r="14582" s="610" customFormat="true"/>
    <row r="14583" s="610" customFormat="true"/>
    <row r="14584" s="610" customFormat="true"/>
    <row r="14585" s="610" customFormat="true"/>
    <row r="14586" s="610" customFormat="true"/>
    <row r="14587" s="610" customFormat="true"/>
    <row r="14588" s="610" customFormat="true"/>
    <row r="14589" s="610" customFormat="true"/>
    <row r="14590" s="610" customFormat="true"/>
    <row r="14591" s="610" customFormat="true"/>
    <row r="14592" s="610" customFormat="true"/>
    <row r="14593" s="610" customFormat="true"/>
    <row r="14594" s="610" customFormat="true"/>
    <row r="14595" s="610" customFormat="true"/>
    <row r="14596" s="610" customFormat="true"/>
    <row r="14597" s="610" customFormat="true"/>
    <row r="14598" s="610" customFormat="true"/>
    <row r="14599" s="610" customFormat="true"/>
    <row r="14600" s="610" customFormat="true"/>
    <row r="14601" s="610" customFormat="true"/>
    <row r="14602" s="610" customFormat="true"/>
    <row r="14603" s="610" customFormat="true"/>
    <row r="14604" s="610" customFormat="true"/>
    <row r="14605" s="610" customFormat="true"/>
    <row r="14606" s="610" customFormat="true"/>
    <row r="14607" s="610" customFormat="true"/>
    <row r="14608" s="610" customFormat="true"/>
    <row r="14609" s="610" customFormat="true"/>
    <row r="14610" s="610" customFormat="true"/>
    <row r="14611" s="610" customFormat="true"/>
    <row r="14612" s="610" customFormat="true"/>
    <row r="14613" s="610" customFormat="true"/>
    <row r="14614" s="610" customFormat="true"/>
    <row r="14615" s="610" customFormat="true"/>
    <row r="14616" s="610" customFormat="true"/>
    <row r="14617" s="610" customFormat="true"/>
    <row r="14618" s="610" customFormat="true"/>
    <row r="14619" s="610" customFormat="true"/>
    <row r="14620" s="610" customFormat="true"/>
    <row r="14621" s="610" customFormat="true"/>
    <row r="14622" s="610" customFormat="true"/>
    <row r="14623" s="610" customFormat="true"/>
    <row r="14624" s="610" customFormat="true"/>
    <row r="14625" s="610" customFormat="true"/>
    <row r="14626" s="610" customFormat="true"/>
    <row r="14627" s="610" customFormat="true"/>
    <row r="14628" s="610" customFormat="true"/>
    <row r="14629" s="610" customFormat="true"/>
    <row r="14630" s="610" customFormat="true"/>
    <row r="14631" s="610" customFormat="true"/>
    <row r="14632" s="610" customFormat="true"/>
    <row r="14633" s="610" customFormat="true"/>
    <row r="14634" s="610" customFormat="true"/>
    <row r="14635" s="610" customFormat="true"/>
    <row r="14636" s="610" customFormat="true"/>
    <row r="14637" s="610" customFormat="true"/>
    <row r="14638" s="610" customFormat="true"/>
    <row r="14639" s="610" customFormat="true"/>
    <row r="14640" s="610" customFormat="true"/>
    <row r="14641" s="610" customFormat="true"/>
    <row r="14642" s="610" customFormat="true"/>
    <row r="14643" s="610" customFormat="true"/>
    <row r="14644" s="610" customFormat="true"/>
    <row r="14645" s="610" customFormat="true"/>
    <row r="14646" s="610" customFormat="true"/>
    <row r="14647" s="610" customFormat="true"/>
    <row r="14648" s="610" customFormat="true"/>
    <row r="14649" s="610" customFormat="true"/>
    <row r="14650" s="610" customFormat="true"/>
    <row r="14651" s="610" customFormat="true"/>
    <row r="14652" s="610" customFormat="true"/>
    <row r="14653" s="610" customFormat="true"/>
    <row r="14654" s="610" customFormat="true"/>
    <row r="14655" s="610" customFormat="true"/>
    <row r="14656" s="610" customFormat="true"/>
    <row r="14657" s="610" customFormat="true"/>
    <row r="14658" s="610" customFormat="true"/>
    <row r="14659" s="610" customFormat="true"/>
    <row r="14660" s="610" customFormat="true"/>
    <row r="14661" s="610" customFormat="true"/>
    <row r="14662" s="610" customFormat="true"/>
    <row r="14663" s="610" customFormat="true"/>
    <row r="14664" s="610" customFormat="true"/>
    <row r="14665" s="610" customFormat="true"/>
    <row r="14666" s="610" customFormat="true"/>
    <row r="14667" s="610" customFormat="true"/>
    <row r="14668" s="610" customFormat="true"/>
    <row r="14669" s="610" customFormat="true"/>
    <row r="14670" s="610" customFormat="true"/>
    <row r="14671" s="610" customFormat="true"/>
    <row r="14672" s="610" customFormat="true"/>
    <row r="14673" s="610" customFormat="true"/>
    <row r="14674" s="610" customFormat="true"/>
    <row r="14675" s="610" customFormat="true"/>
    <row r="14676" s="610" customFormat="true"/>
    <row r="14677" s="610" customFormat="true"/>
    <row r="14678" s="610" customFormat="true"/>
    <row r="14679" s="610" customFormat="true"/>
    <row r="14680" s="610" customFormat="true"/>
    <row r="14681" s="610" customFormat="true"/>
    <row r="14682" s="610" customFormat="true"/>
    <row r="14683" s="610" customFormat="true"/>
    <row r="14684" s="610" customFormat="true"/>
    <row r="14685" s="610" customFormat="true"/>
    <row r="14686" s="610" customFormat="true"/>
    <row r="14687" s="610" customFormat="true"/>
    <row r="14688" s="610" customFormat="true"/>
    <row r="14689" s="610" customFormat="true"/>
    <row r="14690" s="610" customFormat="true"/>
    <row r="14691" s="610" customFormat="true"/>
    <row r="14692" s="610" customFormat="true"/>
    <row r="14693" s="610" customFormat="true"/>
    <row r="14694" s="610" customFormat="true"/>
    <row r="14695" s="610" customFormat="true"/>
    <row r="14696" s="610" customFormat="true"/>
    <row r="14697" s="610" customFormat="true"/>
    <row r="14698" s="610" customFormat="true"/>
    <row r="14699" s="610" customFormat="true"/>
    <row r="14700" s="610" customFormat="true"/>
    <row r="14701" s="610" customFormat="true"/>
    <row r="14702" s="610" customFormat="true"/>
    <row r="14703" s="610" customFormat="true"/>
    <row r="14704" s="610" customFormat="true"/>
    <row r="14705" s="610" customFormat="true"/>
    <row r="14706" s="610" customFormat="true"/>
    <row r="14707" s="610" customFormat="true"/>
    <row r="14708" s="610" customFormat="true"/>
    <row r="14709" s="610" customFormat="true"/>
    <row r="14710" s="610" customFormat="true"/>
    <row r="14711" s="610" customFormat="true"/>
    <row r="14712" s="610" customFormat="true"/>
    <row r="14713" s="610" customFormat="true"/>
    <row r="14714" s="610" customFormat="true"/>
    <row r="14715" s="610" customFormat="true"/>
    <row r="14716" s="610" customFormat="true"/>
    <row r="14717" s="610" customFormat="true"/>
    <row r="14718" s="610" customFormat="true"/>
    <row r="14719" s="610" customFormat="true"/>
    <row r="14720" s="610" customFormat="true"/>
    <row r="14721" s="610" customFormat="true"/>
    <row r="14722" s="610" customFormat="true"/>
    <row r="14723" s="610" customFormat="true"/>
    <row r="14724" s="610" customFormat="true"/>
    <row r="14725" s="610" customFormat="true"/>
    <row r="14726" s="610" customFormat="true"/>
    <row r="14727" s="610" customFormat="true"/>
    <row r="14728" s="610" customFormat="true"/>
    <row r="14729" s="610" customFormat="true"/>
    <row r="14730" s="610" customFormat="true"/>
    <row r="14731" s="610" customFormat="true"/>
    <row r="14732" s="610" customFormat="true"/>
    <row r="14733" s="610" customFormat="true"/>
    <row r="14734" s="610" customFormat="true"/>
    <row r="14735" s="610" customFormat="true"/>
    <row r="14736" s="610" customFormat="true"/>
    <row r="14737" s="610" customFormat="true"/>
    <row r="14738" s="610" customFormat="true"/>
    <row r="14739" s="610" customFormat="true"/>
    <row r="14740" s="610" customFormat="true"/>
    <row r="14741" s="610" customFormat="true"/>
    <row r="14742" s="610" customFormat="true"/>
    <row r="14743" s="610" customFormat="true"/>
    <row r="14744" s="610" customFormat="true"/>
    <row r="14745" s="610" customFormat="true"/>
    <row r="14746" s="610" customFormat="true"/>
    <row r="14747" s="610" customFormat="true"/>
    <row r="14748" s="610" customFormat="true"/>
    <row r="14749" s="610" customFormat="true"/>
    <row r="14750" s="610" customFormat="true"/>
    <row r="14751" s="610" customFormat="true"/>
    <row r="14752" s="610" customFormat="true"/>
    <row r="14753" s="610" customFormat="true"/>
    <row r="14754" s="610" customFormat="true"/>
    <row r="14755" s="610" customFormat="true"/>
    <row r="14756" s="610" customFormat="true"/>
    <row r="14757" s="610" customFormat="true"/>
    <row r="14758" s="610" customFormat="true"/>
    <row r="14759" s="610" customFormat="true"/>
    <row r="14760" s="610" customFormat="true"/>
    <row r="14761" s="610" customFormat="true"/>
    <row r="14762" s="610" customFormat="true"/>
    <row r="14763" s="610" customFormat="true"/>
    <row r="14764" s="610" customFormat="true"/>
    <row r="14765" s="610" customFormat="true"/>
    <row r="14766" s="610" customFormat="true"/>
    <row r="14767" s="610" customFormat="true"/>
    <row r="14768" s="610" customFormat="true"/>
    <row r="14769" s="610" customFormat="true"/>
    <row r="14770" s="610" customFormat="true"/>
    <row r="14771" s="610" customFormat="true"/>
    <row r="14772" s="610" customFormat="true"/>
    <row r="14773" s="610" customFormat="true"/>
    <row r="14774" s="610" customFormat="true"/>
    <row r="14775" s="610" customFormat="true"/>
    <row r="14776" s="610" customFormat="true"/>
    <row r="14777" s="610" customFormat="true"/>
    <row r="14778" s="610" customFormat="true"/>
    <row r="14779" s="610" customFormat="true"/>
    <row r="14780" s="610" customFormat="true"/>
    <row r="14781" s="610" customFormat="true"/>
    <row r="14782" s="610" customFormat="true"/>
    <row r="14783" s="610" customFormat="true"/>
    <row r="14784" s="610" customFormat="true"/>
    <row r="14785" s="610" customFormat="true"/>
    <row r="14786" s="610" customFormat="true"/>
    <row r="14787" s="610" customFormat="true"/>
    <row r="14788" s="610" customFormat="true"/>
    <row r="14789" s="610" customFormat="true"/>
    <row r="14790" s="610" customFormat="true"/>
    <row r="14791" s="610" customFormat="true"/>
    <row r="14792" s="610" customFormat="true"/>
    <row r="14793" s="610" customFormat="true"/>
    <row r="14794" s="610" customFormat="true"/>
    <row r="14795" s="610" customFormat="true"/>
    <row r="14796" s="610" customFormat="true"/>
    <row r="14797" s="610" customFormat="true"/>
    <row r="14798" s="610" customFormat="true"/>
    <row r="14799" s="610" customFormat="true"/>
    <row r="14800" s="610" customFormat="true"/>
    <row r="14801" s="610" customFormat="true"/>
    <row r="14802" s="610" customFormat="true"/>
    <row r="14803" s="610" customFormat="true"/>
    <row r="14804" s="610" customFormat="true"/>
    <row r="14805" s="610" customFormat="true"/>
    <row r="14806" s="610" customFormat="true"/>
    <row r="14807" s="610" customFormat="true"/>
    <row r="14808" s="610" customFormat="true"/>
    <row r="14809" s="610" customFormat="true"/>
    <row r="14810" s="610" customFormat="true"/>
    <row r="14811" s="610" customFormat="true"/>
    <row r="14812" s="610" customFormat="true"/>
    <row r="14813" s="610" customFormat="true"/>
    <row r="14814" s="610" customFormat="true"/>
    <row r="14815" s="610" customFormat="true"/>
    <row r="14816" s="610" customFormat="true"/>
    <row r="14817" s="610" customFormat="true"/>
    <row r="14818" s="610" customFormat="true"/>
    <row r="14819" s="610" customFormat="true"/>
    <row r="14820" s="610" customFormat="true"/>
    <row r="14821" s="610" customFormat="true"/>
    <row r="14822" s="610" customFormat="true"/>
    <row r="14823" s="610" customFormat="true"/>
    <row r="14824" s="610" customFormat="true"/>
    <row r="14825" s="610" customFormat="true"/>
    <row r="14826" s="610" customFormat="true"/>
    <row r="14827" s="610" customFormat="true"/>
    <row r="14828" s="610" customFormat="true"/>
    <row r="14829" s="610" customFormat="true"/>
    <row r="14830" s="610" customFormat="true"/>
    <row r="14831" s="610" customFormat="true"/>
    <row r="14832" s="610" customFormat="true"/>
    <row r="14833" s="610" customFormat="true"/>
    <row r="14834" s="610" customFormat="true"/>
    <row r="14835" s="610" customFormat="true"/>
    <row r="14836" s="610" customFormat="true"/>
    <row r="14837" s="610" customFormat="true"/>
    <row r="14838" s="610" customFormat="true"/>
    <row r="14839" s="610" customFormat="true"/>
    <row r="14840" s="610" customFormat="true"/>
    <row r="14841" s="610" customFormat="true"/>
    <row r="14842" s="610" customFormat="true"/>
    <row r="14843" s="610" customFormat="true"/>
    <row r="14844" s="610" customFormat="true"/>
    <row r="14845" s="610" customFormat="true"/>
    <row r="14846" s="610" customFormat="true"/>
    <row r="14847" s="610" customFormat="true"/>
    <row r="14848" s="610" customFormat="true"/>
    <row r="14849" s="610" customFormat="true"/>
    <row r="14850" s="610" customFormat="true"/>
    <row r="14851" s="610" customFormat="true"/>
    <row r="14852" s="610" customFormat="true"/>
    <row r="14853" s="610" customFormat="true"/>
    <row r="14854" s="610" customFormat="true"/>
    <row r="14855" s="610" customFormat="true"/>
    <row r="14856" s="610" customFormat="true"/>
    <row r="14857" s="610" customFormat="true"/>
    <row r="14858" s="610" customFormat="true"/>
    <row r="14859" s="610" customFormat="true"/>
    <row r="14860" s="610" customFormat="true"/>
    <row r="14861" s="610" customFormat="true"/>
    <row r="14862" s="610" customFormat="true"/>
    <row r="14863" s="610" customFormat="true"/>
    <row r="14864" s="610" customFormat="true"/>
    <row r="14865" s="610" customFormat="true"/>
    <row r="14866" s="610" customFormat="true"/>
    <row r="14867" s="610" customFormat="true"/>
    <row r="14868" s="610" customFormat="true"/>
    <row r="14869" s="610" customFormat="true"/>
    <row r="14870" s="610" customFormat="true"/>
    <row r="14871" s="610" customFormat="true"/>
    <row r="14872" s="610" customFormat="true"/>
    <row r="14873" s="610" customFormat="true"/>
    <row r="14874" s="610" customFormat="true"/>
    <row r="14875" s="610" customFormat="true"/>
    <row r="14876" s="610" customFormat="true"/>
    <row r="14877" s="610" customFormat="true"/>
    <row r="14878" s="610" customFormat="true"/>
    <row r="14879" s="610" customFormat="true"/>
    <row r="14880" s="610" customFormat="true"/>
    <row r="14881" s="610" customFormat="true"/>
    <row r="14882" s="610" customFormat="true"/>
    <row r="14883" s="610" customFormat="true"/>
    <row r="14884" s="610" customFormat="true"/>
    <row r="14885" s="610" customFormat="true"/>
    <row r="14886" s="610" customFormat="true"/>
    <row r="14887" s="610" customFormat="true"/>
    <row r="14888" s="610" customFormat="true"/>
    <row r="14889" s="610" customFormat="true"/>
    <row r="14890" s="610" customFormat="true"/>
    <row r="14891" s="610" customFormat="true"/>
    <row r="14892" s="610" customFormat="true"/>
    <row r="14893" s="610" customFormat="true"/>
    <row r="14894" s="610" customFormat="true"/>
    <row r="14895" s="610" customFormat="true"/>
    <row r="14896" s="610" customFormat="true"/>
    <row r="14897" s="610" customFormat="true"/>
    <row r="14898" s="610" customFormat="true"/>
    <row r="14899" s="610" customFormat="true"/>
    <row r="14900" s="610" customFormat="true"/>
    <row r="14901" s="610" customFormat="true"/>
    <row r="14902" s="610" customFormat="true"/>
    <row r="14903" s="610" customFormat="true"/>
    <row r="14904" s="610" customFormat="true"/>
    <row r="14905" s="610" customFormat="true"/>
    <row r="14906" s="610" customFormat="true"/>
    <row r="14907" s="610" customFormat="true"/>
    <row r="14908" s="610" customFormat="true"/>
    <row r="14909" s="610" customFormat="true"/>
    <row r="14910" s="610" customFormat="true"/>
    <row r="14911" s="610" customFormat="true"/>
    <row r="14912" s="610" customFormat="true"/>
    <row r="14913" s="610" customFormat="true"/>
    <row r="14914" s="610" customFormat="true"/>
    <row r="14915" s="610" customFormat="true"/>
    <row r="14916" s="610" customFormat="true"/>
    <row r="14917" s="610" customFormat="true"/>
    <row r="14918" s="610" customFormat="true"/>
    <row r="14919" s="610" customFormat="true"/>
    <row r="14920" s="610" customFormat="true"/>
    <row r="14921" s="610" customFormat="true"/>
    <row r="14922" s="610" customFormat="true"/>
    <row r="14923" s="610" customFormat="true"/>
    <row r="14924" s="610" customFormat="true"/>
    <row r="14925" s="610" customFormat="true"/>
    <row r="14926" s="610" customFormat="true"/>
    <row r="14927" s="610" customFormat="true"/>
    <row r="14928" s="610" customFormat="true"/>
    <row r="14929" s="610" customFormat="true"/>
    <row r="14930" s="610" customFormat="true"/>
    <row r="14931" s="610" customFormat="true"/>
    <row r="14932" s="610" customFormat="true"/>
    <row r="14933" s="610" customFormat="true"/>
    <row r="14934" s="610" customFormat="true"/>
    <row r="14935" s="610" customFormat="true"/>
    <row r="14936" s="610" customFormat="true"/>
    <row r="14937" s="610" customFormat="true"/>
    <row r="14938" s="610" customFormat="true"/>
    <row r="14939" s="610" customFormat="true"/>
    <row r="14940" s="610" customFormat="true"/>
    <row r="14941" s="610" customFormat="true"/>
    <row r="14942" s="610" customFormat="true"/>
    <row r="14943" s="610" customFormat="true"/>
    <row r="14944" s="610" customFormat="true"/>
    <row r="14945" s="610" customFormat="true"/>
    <row r="14946" s="610" customFormat="true"/>
    <row r="14947" s="610" customFormat="true"/>
    <row r="14948" s="610" customFormat="true"/>
    <row r="14949" s="610" customFormat="true"/>
    <row r="14950" s="610" customFormat="true"/>
    <row r="14951" s="610" customFormat="true"/>
    <row r="14952" s="610" customFormat="true"/>
    <row r="14953" s="610" customFormat="true"/>
    <row r="14954" s="610" customFormat="true"/>
    <row r="14955" s="610" customFormat="true"/>
    <row r="14956" s="610" customFormat="true"/>
    <row r="14957" s="610" customFormat="true"/>
    <row r="14958" s="610" customFormat="true"/>
    <row r="14959" s="610" customFormat="true"/>
    <row r="14960" s="610" customFormat="true"/>
    <row r="14961" s="610" customFormat="true"/>
    <row r="14962" s="610" customFormat="true"/>
    <row r="14963" s="610" customFormat="true"/>
    <row r="14964" s="610" customFormat="true"/>
    <row r="14965" s="610" customFormat="true"/>
    <row r="14966" s="610" customFormat="true"/>
    <row r="14967" s="610" customFormat="true"/>
    <row r="14968" s="610" customFormat="true"/>
    <row r="14969" s="610" customFormat="true"/>
    <row r="14970" s="610" customFormat="true"/>
    <row r="14971" s="610" customFormat="true"/>
    <row r="14972" s="610" customFormat="true"/>
    <row r="14973" s="610" customFormat="true"/>
    <row r="14974" s="610" customFormat="true"/>
    <row r="14975" s="610" customFormat="true"/>
    <row r="14976" s="610" customFormat="true"/>
    <row r="14977" s="610" customFormat="true"/>
    <row r="14978" s="610" customFormat="true"/>
    <row r="14979" s="610" customFormat="true"/>
    <row r="14980" s="610" customFormat="true"/>
    <row r="14981" s="610" customFormat="true"/>
    <row r="14982" s="610" customFormat="true"/>
    <row r="14983" s="610" customFormat="true"/>
    <row r="14984" s="610" customFormat="true"/>
    <row r="14985" s="610" customFormat="true"/>
    <row r="14986" s="610" customFormat="true"/>
    <row r="14987" s="610" customFormat="true"/>
    <row r="14988" s="610" customFormat="true"/>
    <row r="14989" s="610" customFormat="true"/>
    <row r="14990" s="610" customFormat="true"/>
    <row r="14991" s="610" customFormat="true"/>
    <row r="14992" s="610" customFormat="true"/>
    <row r="14993" s="610" customFormat="true"/>
    <row r="14994" s="610" customFormat="true"/>
    <row r="14995" s="610" customFormat="true"/>
    <row r="14996" s="610" customFormat="true"/>
    <row r="14997" s="610" customFormat="true"/>
    <row r="14998" s="610" customFormat="true"/>
    <row r="14999" s="610" customFormat="true"/>
    <row r="15000" s="610" customFormat="true"/>
    <row r="15001" s="610" customFormat="true"/>
    <row r="15002" s="610" customFormat="true"/>
    <row r="15003" s="610" customFormat="true"/>
    <row r="15004" s="610" customFormat="true"/>
    <row r="15005" s="610" customFormat="true"/>
    <row r="15006" s="610" customFormat="true"/>
    <row r="15007" s="610" customFormat="true"/>
    <row r="15008" s="610" customFormat="true"/>
    <row r="15009" s="610" customFormat="true"/>
    <row r="15010" s="610" customFormat="true"/>
    <row r="15011" s="610" customFormat="true"/>
    <row r="15012" s="610" customFormat="true"/>
    <row r="15013" s="610" customFormat="true"/>
    <row r="15014" s="610" customFormat="true"/>
    <row r="15015" s="610" customFormat="true"/>
    <row r="15016" s="610" customFormat="true"/>
    <row r="15017" s="610" customFormat="true"/>
    <row r="15018" s="610" customFormat="true"/>
    <row r="15019" s="610" customFormat="true"/>
    <row r="15020" s="610" customFormat="true"/>
    <row r="15021" s="610" customFormat="true"/>
    <row r="15022" s="610" customFormat="true"/>
    <row r="15023" s="610" customFormat="true"/>
    <row r="15024" s="610" customFormat="true"/>
    <row r="15025" s="610" customFormat="true"/>
    <row r="15026" s="610" customFormat="true"/>
    <row r="15027" s="610" customFormat="true"/>
    <row r="15028" s="610" customFormat="true"/>
    <row r="15029" s="610" customFormat="true"/>
    <row r="15030" s="610" customFormat="true"/>
    <row r="15031" s="610" customFormat="true"/>
    <row r="15032" s="610" customFormat="true"/>
    <row r="15033" s="610" customFormat="true"/>
    <row r="15034" s="610" customFormat="true"/>
    <row r="15035" s="610" customFormat="true"/>
    <row r="15036" s="610" customFormat="true"/>
    <row r="15037" s="610" customFormat="true"/>
    <row r="15038" s="610" customFormat="true"/>
    <row r="15039" s="610" customFormat="true"/>
    <row r="15040" s="610" customFormat="true"/>
    <row r="15041" s="610" customFormat="true"/>
    <row r="15042" s="610" customFormat="true"/>
    <row r="15043" s="610" customFormat="true"/>
    <row r="15044" s="610" customFormat="true"/>
    <row r="15045" s="610" customFormat="true"/>
    <row r="15046" s="610" customFormat="true"/>
    <row r="15047" s="610" customFormat="true"/>
    <row r="15048" s="610" customFormat="true"/>
    <row r="15049" s="610" customFormat="true"/>
    <row r="15050" s="610" customFormat="true"/>
    <row r="15051" s="610" customFormat="true"/>
    <row r="15052" s="610" customFormat="true"/>
    <row r="15053" s="610" customFormat="true"/>
    <row r="15054" s="610" customFormat="true"/>
    <row r="15055" s="610" customFormat="true"/>
    <row r="15056" s="610" customFormat="true"/>
    <row r="15057" s="610" customFormat="true"/>
    <row r="15058" s="610" customFormat="true"/>
    <row r="15059" s="610" customFormat="true"/>
    <row r="15060" s="610" customFormat="true"/>
    <row r="15061" s="610" customFormat="true"/>
    <row r="15062" s="610" customFormat="true"/>
    <row r="15063" s="610" customFormat="true"/>
    <row r="15064" s="610" customFormat="true"/>
    <row r="15065" s="610" customFormat="true"/>
    <row r="15066" s="610" customFormat="true"/>
    <row r="15067" s="610" customFormat="true"/>
    <row r="15068" s="610" customFormat="true"/>
    <row r="15069" s="610" customFormat="true"/>
    <row r="15070" s="610" customFormat="true"/>
    <row r="15071" s="610" customFormat="true"/>
    <row r="15072" s="610" customFormat="true"/>
    <row r="15073" s="610" customFormat="true"/>
    <row r="15074" s="610" customFormat="true"/>
    <row r="15075" s="610" customFormat="true"/>
    <row r="15076" s="610" customFormat="true"/>
    <row r="15077" s="610" customFormat="true"/>
    <row r="15078" s="610" customFormat="true"/>
    <row r="15079" s="610" customFormat="true"/>
    <row r="15080" s="610" customFormat="true"/>
    <row r="15081" s="610" customFormat="true"/>
    <row r="15082" s="610" customFormat="true"/>
    <row r="15083" s="610" customFormat="true"/>
    <row r="15084" s="610" customFormat="true"/>
    <row r="15085" s="610" customFormat="true"/>
    <row r="15086" s="610" customFormat="true"/>
    <row r="15087" s="610" customFormat="true"/>
    <row r="15088" s="610" customFormat="true"/>
    <row r="15089" s="610" customFormat="true"/>
    <row r="15090" s="610" customFormat="true"/>
    <row r="15091" s="610" customFormat="true"/>
    <row r="15092" s="610" customFormat="true"/>
    <row r="15093" s="610" customFormat="true"/>
    <row r="15094" s="610" customFormat="true"/>
    <row r="15095" s="610" customFormat="true"/>
    <row r="15096" s="610" customFormat="true"/>
    <row r="15097" s="610" customFormat="true"/>
    <row r="15098" s="610" customFormat="true"/>
    <row r="15099" s="610" customFormat="true"/>
    <row r="15100" s="610" customFormat="true"/>
    <row r="15101" s="610" customFormat="true"/>
    <row r="15102" s="610" customFormat="true"/>
    <row r="15103" s="610" customFormat="true"/>
    <row r="15104" s="610" customFormat="true"/>
    <row r="15105" s="610" customFormat="true"/>
    <row r="15106" s="610" customFormat="true"/>
    <row r="15107" s="610" customFormat="true"/>
    <row r="15108" s="610" customFormat="true"/>
    <row r="15109" s="610" customFormat="true"/>
    <row r="15110" s="610" customFormat="true"/>
    <row r="15111" s="610" customFormat="true"/>
    <row r="15112" s="610" customFormat="true"/>
    <row r="15113" s="610" customFormat="true"/>
    <row r="15114" s="610" customFormat="true"/>
    <row r="15115" s="610" customFormat="true"/>
    <row r="15116" s="610" customFormat="true"/>
    <row r="15117" s="610" customFormat="true"/>
    <row r="15118" s="610" customFormat="true"/>
    <row r="15119" s="610" customFormat="true"/>
    <row r="15120" s="610" customFormat="true"/>
    <row r="15121" s="610" customFormat="true"/>
    <row r="15122" s="610" customFormat="true"/>
    <row r="15123" s="610" customFormat="true"/>
    <row r="15124" s="610" customFormat="true"/>
    <row r="15125" s="610" customFormat="true"/>
    <row r="15126" s="610" customFormat="true"/>
    <row r="15127" s="610" customFormat="true"/>
    <row r="15128" s="610" customFormat="true"/>
    <row r="15129" s="610" customFormat="true"/>
    <row r="15130" s="610" customFormat="true"/>
    <row r="15131" s="610" customFormat="true"/>
    <row r="15132" s="610" customFormat="true"/>
    <row r="15133" s="610" customFormat="true"/>
    <row r="15134" s="610" customFormat="true"/>
    <row r="15135" s="610" customFormat="true"/>
    <row r="15136" s="610" customFormat="true"/>
    <row r="15137" s="610" customFormat="true"/>
    <row r="15138" s="610" customFormat="true"/>
    <row r="15139" s="610" customFormat="true"/>
    <row r="15140" s="610" customFormat="true"/>
    <row r="15141" s="610" customFormat="true"/>
    <row r="15142" s="610" customFormat="true"/>
    <row r="15143" s="610" customFormat="true"/>
    <row r="15144" s="610" customFormat="true"/>
    <row r="15145" s="610" customFormat="true"/>
    <row r="15146" s="610" customFormat="true"/>
    <row r="15147" s="610" customFormat="true"/>
    <row r="15148" s="610" customFormat="true"/>
    <row r="15149" s="610" customFormat="true"/>
    <row r="15150" s="610" customFormat="true"/>
    <row r="15151" s="610" customFormat="true"/>
    <row r="15152" s="610" customFormat="true"/>
    <row r="15153" s="610" customFormat="true"/>
    <row r="15154" s="610" customFormat="true"/>
    <row r="15155" s="610" customFormat="true"/>
    <row r="15156" s="610" customFormat="true"/>
    <row r="15157" s="610" customFormat="true"/>
    <row r="15158" s="610" customFormat="true"/>
    <row r="15159" s="610" customFormat="true"/>
    <row r="15160" s="610" customFormat="true"/>
    <row r="15161" s="610" customFormat="true"/>
    <row r="15162" s="610" customFormat="true"/>
    <row r="15163" s="610" customFormat="true"/>
    <row r="15164" s="610" customFormat="true"/>
    <row r="15165" s="610" customFormat="true"/>
    <row r="15166" s="610" customFormat="true"/>
    <row r="15167" s="610" customFormat="true"/>
    <row r="15168" s="610" customFormat="true"/>
    <row r="15169" s="610" customFormat="true"/>
    <row r="15170" s="610" customFormat="true"/>
    <row r="15171" s="610" customFormat="true"/>
    <row r="15172" s="610" customFormat="true"/>
    <row r="15173" s="610" customFormat="true"/>
    <row r="15174" s="610" customFormat="true"/>
    <row r="15175" s="610" customFormat="true"/>
    <row r="15176" s="610" customFormat="true"/>
    <row r="15177" s="610" customFormat="true"/>
    <row r="15178" s="610" customFormat="true"/>
    <row r="15179" s="610" customFormat="true"/>
    <row r="15180" s="610" customFormat="true"/>
    <row r="15181" s="610" customFormat="true"/>
    <row r="15182" s="610" customFormat="true"/>
    <row r="15183" s="610" customFormat="true"/>
    <row r="15184" s="610" customFormat="true"/>
    <row r="15185" s="610" customFormat="true"/>
    <row r="15186" s="610" customFormat="true"/>
    <row r="15187" s="610" customFormat="true"/>
    <row r="15188" s="610" customFormat="true"/>
    <row r="15189" s="610" customFormat="true"/>
    <row r="15190" s="610" customFormat="true"/>
    <row r="15191" s="610" customFormat="true"/>
    <row r="15192" s="610" customFormat="true"/>
    <row r="15193" s="610" customFormat="true"/>
    <row r="15194" s="610" customFormat="true"/>
    <row r="15195" s="610" customFormat="true"/>
    <row r="15196" s="610" customFormat="true"/>
    <row r="15197" s="610" customFormat="true"/>
    <row r="15198" s="610" customFormat="true"/>
    <row r="15199" s="610" customFormat="true"/>
    <row r="15200" s="610" customFormat="true"/>
    <row r="15201" s="610" customFormat="true"/>
    <row r="15202" s="610" customFormat="true"/>
    <row r="15203" s="610" customFormat="true"/>
    <row r="15204" s="610" customFormat="true"/>
    <row r="15205" s="610" customFormat="true"/>
    <row r="15206" s="610" customFormat="true"/>
    <row r="15207" s="610" customFormat="true"/>
    <row r="15208" s="610" customFormat="true"/>
    <row r="15209" s="610" customFormat="true"/>
    <row r="15210" s="610" customFormat="true"/>
    <row r="15211" s="610" customFormat="true"/>
    <row r="15212" s="610" customFormat="true"/>
    <row r="15213" s="610" customFormat="true"/>
    <row r="15214" s="610" customFormat="true"/>
    <row r="15215" s="610" customFormat="true"/>
    <row r="15216" s="610" customFormat="true"/>
    <row r="15217" s="610" customFormat="true"/>
    <row r="15218" s="610" customFormat="true"/>
    <row r="15219" s="610" customFormat="true"/>
    <row r="15220" s="610" customFormat="true"/>
    <row r="15221" s="610" customFormat="true"/>
    <row r="15222" s="610" customFormat="true"/>
    <row r="15223" s="610" customFormat="true"/>
    <row r="15224" s="610" customFormat="true"/>
    <row r="15225" s="610" customFormat="true"/>
    <row r="15226" s="610" customFormat="true"/>
    <row r="15227" s="610" customFormat="true"/>
    <row r="15228" s="610" customFormat="true"/>
    <row r="15229" s="610" customFormat="true"/>
    <row r="15230" s="610" customFormat="true"/>
    <row r="15231" s="610" customFormat="true"/>
    <row r="15232" s="610" customFormat="true"/>
    <row r="15233" s="610" customFormat="true"/>
    <row r="15234" s="610" customFormat="true"/>
    <row r="15235" s="610" customFormat="true"/>
    <row r="15236" s="610" customFormat="true"/>
    <row r="15237" s="610" customFormat="true"/>
    <row r="15238" s="610" customFormat="true"/>
    <row r="15239" s="610" customFormat="true"/>
    <row r="15240" s="610" customFormat="true"/>
    <row r="15241" s="610" customFormat="true"/>
    <row r="15242" s="610" customFormat="true"/>
    <row r="15243" s="610" customFormat="true"/>
    <row r="15244" s="610" customFormat="true"/>
    <row r="15245" s="610" customFormat="true"/>
    <row r="15246" s="610" customFormat="true"/>
    <row r="15247" s="610" customFormat="true"/>
    <row r="15248" s="610" customFormat="true"/>
    <row r="15249" s="610" customFormat="true"/>
    <row r="15250" s="610" customFormat="true"/>
    <row r="15251" s="610" customFormat="true"/>
    <row r="15252" s="610" customFormat="true"/>
    <row r="15253" s="610" customFormat="true"/>
    <row r="15254" s="610" customFormat="true"/>
    <row r="15255" s="610" customFormat="true"/>
    <row r="15256" s="610" customFormat="true"/>
    <row r="15257" s="610" customFormat="true"/>
    <row r="15258" s="610" customFormat="true"/>
    <row r="15259" s="610" customFormat="true"/>
    <row r="15260" s="610" customFormat="true"/>
    <row r="15261" s="610" customFormat="true"/>
    <row r="15262" s="610" customFormat="true"/>
    <row r="15263" s="610" customFormat="true"/>
    <row r="15264" s="610" customFormat="true"/>
    <row r="15265" s="610" customFormat="true"/>
    <row r="15266" s="610" customFormat="true"/>
    <row r="15267" s="610" customFormat="true"/>
    <row r="15268" s="610" customFormat="true"/>
    <row r="15269" s="610" customFormat="true"/>
    <row r="15270" s="610" customFormat="true"/>
    <row r="15271" s="610" customFormat="true"/>
    <row r="15272" s="610" customFormat="true"/>
    <row r="15273" s="610" customFormat="true"/>
    <row r="15274" s="610" customFormat="true"/>
    <row r="15275" s="610" customFormat="true"/>
    <row r="15276" s="610" customFormat="true"/>
    <row r="15277" s="610" customFormat="true"/>
    <row r="15278" s="610" customFormat="true"/>
    <row r="15279" s="610" customFormat="true"/>
    <row r="15280" s="610" customFormat="true"/>
    <row r="15281" s="610" customFormat="true"/>
    <row r="15282" s="610" customFormat="true"/>
    <row r="15283" s="610" customFormat="true"/>
    <row r="15284" s="610" customFormat="true"/>
    <row r="15285" s="610" customFormat="true"/>
    <row r="15286" s="610" customFormat="true"/>
    <row r="15287" s="610" customFormat="true"/>
    <row r="15288" s="610" customFormat="true"/>
    <row r="15289" s="610" customFormat="true"/>
    <row r="15290" s="610" customFormat="true"/>
    <row r="15291" s="610" customFormat="true"/>
    <row r="15292" s="610" customFormat="true"/>
    <row r="15293" s="610" customFormat="true"/>
    <row r="15294" s="610" customFormat="true"/>
    <row r="15295" s="610" customFormat="true"/>
    <row r="15296" s="610" customFormat="true"/>
    <row r="15297" s="610" customFormat="true"/>
    <row r="15298" s="610" customFormat="true"/>
    <row r="15299" s="610" customFormat="true"/>
    <row r="15300" s="610" customFormat="true"/>
    <row r="15301" s="610" customFormat="true"/>
    <row r="15302" s="610" customFormat="true"/>
    <row r="15303" s="610" customFormat="true"/>
    <row r="15304" s="610" customFormat="true"/>
    <row r="15305" s="610" customFormat="true"/>
    <row r="15306" s="610" customFormat="true"/>
    <row r="15307" s="610" customFormat="true"/>
    <row r="15308" s="610" customFormat="true"/>
    <row r="15309" s="610" customFormat="true"/>
    <row r="15310" s="610" customFormat="true"/>
    <row r="15311" s="610" customFormat="true"/>
    <row r="15312" s="610" customFormat="true"/>
    <row r="15313" s="610" customFormat="true"/>
    <row r="15314" s="610" customFormat="true"/>
    <row r="15315" s="610" customFormat="true"/>
    <row r="15316" s="610" customFormat="true"/>
    <row r="15317" s="610" customFormat="true"/>
    <row r="15318" s="610" customFormat="true"/>
    <row r="15319" s="610" customFormat="true"/>
    <row r="15320" s="610" customFormat="true"/>
    <row r="15321" s="610" customFormat="true"/>
    <row r="15322" s="610" customFormat="true"/>
    <row r="15323" s="610" customFormat="true"/>
    <row r="15324" s="610" customFormat="true"/>
    <row r="15325" s="610" customFormat="true"/>
    <row r="15326" s="610" customFormat="true"/>
    <row r="15327" s="610" customFormat="true"/>
    <row r="15328" s="610" customFormat="true"/>
    <row r="15329" s="610" customFormat="true"/>
    <row r="15330" s="610" customFormat="true"/>
    <row r="15331" s="610" customFormat="true"/>
    <row r="15332" s="610" customFormat="true"/>
    <row r="15333" s="610" customFormat="true"/>
    <row r="15334" s="610" customFormat="true"/>
    <row r="15335" s="610" customFormat="true"/>
    <row r="15336" s="610" customFormat="true"/>
    <row r="15337" s="610" customFormat="true"/>
    <row r="15338" s="610" customFormat="true"/>
    <row r="15339" s="610" customFormat="true"/>
    <row r="15340" s="610" customFormat="true"/>
    <row r="15341" s="610" customFormat="true"/>
    <row r="15342" s="610" customFormat="true"/>
    <row r="15343" s="610" customFormat="true"/>
    <row r="15344" s="610" customFormat="true"/>
    <row r="15345" s="610" customFormat="true"/>
    <row r="15346" s="610" customFormat="true"/>
    <row r="15347" s="610" customFormat="true"/>
    <row r="15348" s="610" customFormat="true"/>
    <row r="15349" s="610" customFormat="true"/>
    <row r="15350" s="610" customFormat="true"/>
    <row r="15351" s="610" customFormat="true"/>
    <row r="15352" s="610" customFormat="true"/>
    <row r="15353" s="610" customFormat="true"/>
    <row r="15354" s="610" customFormat="true"/>
    <row r="15355" s="610" customFormat="true"/>
    <row r="15356" s="610" customFormat="true"/>
    <row r="15357" s="610" customFormat="true"/>
    <row r="15358" s="610" customFormat="true"/>
    <row r="15359" s="610" customFormat="true"/>
    <row r="15360" s="610" customFormat="true"/>
    <row r="15361" s="610" customFormat="true"/>
    <row r="15362" s="610" customFormat="true"/>
    <row r="15363" s="610" customFormat="true"/>
    <row r="15364" s="610" customFormat="true"/>
    <row r="15365" s="610" customFormat="true"/>
    <row r="15366" s="610" customFormat="true"/>
    <row r="15367" s="610" customFormat="true"/>
    <row r="15368" s="610" customFormat="true"/>
    <row r="15369" s="610" customFormat="true"/>
    <row r="15370" s="610" customFormat="true"/>
    <row r="15371" s="610" customFormat="true"/>
    <row r="15372" s="610" customFormat="true"/>
    <row r="15373" s="610" customFormat="true"/>
    <row r="15374" s="610" customFormat="true"/>
    <row r="15375" s="610" customFormat="true"/>
    <row r="15376" s="610" customFormat="true"/>
    <row r="15377" s="610" customFormat="true"/>
    <row r="15378" s="610" customFormat="true"/>
    <row r="15379" s="610" customFormat="true"/>
    <row r="15380" s="610" customFormat="true"/>
    <row r="15381" s="610" customFormat="true"/>
    <row r="15382" s="610" customFormat="true"/>
    <row r="15383" s="610" customFormat="true"/>
    <row r="15384" s="610" customFormat="true"/>
    <row r="15385" s="610" customFormat="true"/>
    <row r="15386" s="610" customFormat="true"/>
    <row r="15387" s="610" customFormat="true"/>
    <row r="15388" s="610" customFormat="true"/>
    <row r="15389" s="610" customFormat="true"/>
    <row r="15390" s="610" customFormat="true"/>
    <row r="15391" s="610" customFormat="true"/>
    <row r="15392" s="610" customFormat="true"/>
    <row r="15393" s="610" customFormat="true"/>
    <row r="15394" s="610" customFormat="true"/>
    <row r="15395" s="610" customFormat="true"/>
    <row r="15396" s="610" customFormat="true"/>
    <row r="15397" s="610" customFormat="true"/>
    <row r="15398" s="610" customFormat="true"/>
    <row r="15399" s="610" customFormat="true"/>
    <row r="15400" s="610" customFormat="true"/>
    <row r="15401" s="610" customFormat="true"/>
    <row r="15402" s="610" customFormat="true"/>
    <row r="15403" s="610" customFormat="true"/>
    <row r="15404" s="610" customFormat="true"/>
    <row r="15405" s="610" customFormat="true"/>
    <row r="15406" s="610" customFormat="true"/>
    <row r="15407" s="610" customFormat="true"/>
    <row r="15408" s="610" customFormat="true"/>
    <row r="15409" s="610" customFormat="true"/>
    <row r="15410" s="610" customFormat="true"/>
    <row r="15411" s="610" customFormat="true"/>
    <row r="15412" s="610" customFormat="true"/>
    <row r="15413" s="610" customFormat="true"/>
    <row r="15414" s="610" customFormat="true"/>
    <row r="15415" s="610" customFormat="true"/>
    <row r="15416" s="610" customFormat="true"/>
    <row r="15417" s="610" customFormat="true"/>
    <row r="15418" s="610" customFormat="true"/>
    <row r="15419" s="610" customFormat="true"/>
    <row r="15420" s="610" customFormat="true"/>
    <row r="15421" s="610" customFormat="true"/>
    <row r="15422" s="610" customFormat="true"/>
    <row r="15423" s="610" customFormat="true"/>
    <row r="15424" s="610" customFormat="true"/>
    <row r="15425" s="610" customFormat="true"/>
    <row r="15426" s="610" customFormat="true"/>
    <row r="15427" s="610" customFormat="true"/>
    <row r="15428" s="610" customFormat="true"/>
    <row r="15429" s="610" customFormat="true"/>
    <row r="15430" s="610" customFormat="true"/>
    <row r="15431" s="610" customFormat="true"/>
    <row r="15432" s="610" customFormat="true"/>
    <row r="15433" s="610" customFormat="true"/>
    <row r="15434" s="610" customFormat="true"/>
    <row r="15435" s="610" customFormat="true"/>
    <row r="15436" s="610" customFormat="true"/>
    <row r="15437" s="610" customFormat="true"/>
    <row r="15438" s="610" customFormat="true"/>
    <row r="15439" s="610" customFormat="true"/>
    <row r="15440" s="610" customFormat="true"/>
    <row r="15441" s="610" customFormat="true"/>
    <row r="15442" s="610" customFormat="true"/>
    <row r="15443" s="610" customFormat="true"/>
    <row r="15444" s="610" customFormat="true"/>
    <row r="15445" s="610" customFormat="true"/>
    <row r="15446" s="610" customFormat="true"/>
    <row r="15447" s="610" customFormat="true"/>
    <row r="15448" s="610" customFormat="true"/>
    <row r="15449" s="610" customFormat="true"/>
    <row r="15450" s="610" customFormat="true"/>
    <row r="15451" s="610" customFormat="true"/>
    <row r="15452" s="610" customFormat="true"/>
    <row r="15453" s="610" customFormat="true"/>
    <row r="15454" s="610" customFormat="true"/>
    <row r="15455" s="610" customFormat="true"/>
    <row r="15456" s="610" customFormat="true"/>
    <row r="15457" s="610" customFormat="true"/>
    <row r="15458" s="610" customFormat="true"/>
    <row r="15459" s="610" customFormat="true"/>
    <row r="15460" s="610" customFormat="true"/>
    <row r="15461" s="610" customFormat="true"/>
    <row r="15462" s="610" customFormat="true"/>
    <row r="15463" s="610" customFormat="true"/>
    <row r="15464" s="610" customFormat="true"/>
    <row r="15465" s="610" customFormat="true"/>
    <row r="15466" s="610" customFormat="true"/>
    <row r="15467" s="610" customFormat="true"/>
    <row r="15468" s="610" customFormat="true"/>
    <row r="15469" s="610" customFormat="true"/>
    <row r="15470" s="610" customFormat="true"/>
    <row r="15471" s="610" customFormat="true"/>
    <row r="15472" s="610" customFormat="true"/>
    <row r="15473" s="610" customFormat="true"/>
    <row r="15474" s="610" customFormat="true"/>
    <row r="15475" s="610" customFormat="true"/>
    <row r="15476" s="610" customFormat="true"/>
    <row r="15477" s="610" customFormat="true"/>
    <row r="15478" s="610" customFormat="true"/>
    <row r="15479" s="610" customFormat="true"/>
    <row r="15480" s="610" customFormat="true"/>
    <row r="15481" s="610" customFormat="true"/>
    <row r="15482" s="610" customFormat="true"/>
    <row r="15483" s="610" customFormat="true"/>
    <row r="15484" s="610" customFormat="true"/>
    <row r="15485" s="610" customFormat="true"/>
    <row r="15486" s="610" customFormat="true"/>
    <row r="15487" s="610" customFormat="true"/>
    <row r="15488" s="610" customFormat="true"/>
    <row r="15489" s="610" customFormat="true"/>
    <row r="15490" s="610" customFormat="true"/>
    <row r="15491" s="610" customFormat="true"/>
    <row r="15492" s="610" customFormat="true"/>
    <row r="15493" s="610" customFormat="true"/>
    <row r="15494" s="610" customFormat="true"/>
    <row r="15495" s="610" customFormat="true"/>
    <row r="15496" s="610" customFormat="true"/>
    <row r="15497" s="610" customFormat="true"/>
    <row r="15498" s="610" customFormat="true"/>
    <row r="15499" s="610" customFormat="true"/>
    <row r="15500" s="610" customFormat="true"/>
    <row r="15501" s="610" customFormat="true"/>
    <row r="15502" s="610" customFormat="true"/>
    <row r="15503" s="610" customFormat="true"/>
    <row r="15504" s="610" customFormat="true"/>
    <row r="15505" s="610" customFormat="true"/>
    <row r="15506" s="610" customFormat="true"/>
    <row r="15507" s="610" customFormat="true"/>
    <row r="15508" s="610" customFormat="true"/>
    <row r="15509" s="610" customFormat="true"/>
    <row r="15510" s="610" customFormat="true"/>
    <row r="15511" s="610" customFormat="true"/>
    <row r="15512" s="610" customFormat="true"/>
    <row r="15513" s="610" customFormat="true"/>
    <row r="15514" s="610" customFormat="true"/>
    <row r="15515" s="610" customFormat="true"/>
    <row r="15516" s="610" customFormat="true"/>
    <row r="15517" s="610" customFormat="true"/>
    <row r="15518" s="610" customFormat="true"/>
    <row r="15519" s="610" customFormat="true"/>
    <row r="15520" s="610" customFormat="true"/>
    <row r="15521" s="610" customFormat="true"/>
    <row r="15522" s="610" customFormat="true"/>
    <row r="15523" s="610" customFormat="true"/>
    <row r="15524" s="610" customFormat="true"/>
    <row r="15525" s="610" customFormat="true"/>
    <row r="15526" s="610" customFormat="true"/>
    <row r="15527" s="610" customFormat="true"/>
    <row r="15528" s="610" customFormat="true"/>
    <row r="15529" s="610" customFormat="true"/>
    <row r="15530" s="610" customFormat="true"/>
    <row r="15531" s="610" customFormat="true"/>
    <row r="15532" s="610" customFormat="true"/>
    <row r="15533" s="610" customFormat="true"/>
    <row r="15534" s="610" customFormat="true"/>
    <row r="15535" s="610" customFormat="true"/>
    <row r="15536" s="610" customFormat="true"/>
    <row r="15537" s="610" customFormat="true"/>
    <row r="15538" s="610" customFormat="true"/>
    <row r="15539" s="610" customFormat="true"/>
    <row r="15540" s="610" customFormat="true"/>
    <row r="15541" s="610" customFormat="true"/>
    <row r="15542" s="610" customFormat="true"/>
    <row r="15543" s="610" customFormat="true"/>
    <row r="15544" s="610" customFormat="true"/>
    <row r="15545" s="610" customFormat="true"/>
    <row r="15546" s="610" customFormat="true"/>
    <row r="15547" s="610" customFormat="true"/>
    <row r="15548" s="610" customFormat="true"/>
    <row r="15549" s="610" customFormat="true"/>
    <row r="15550" s="610" customFormat="true"/>
    <row r="15551" s="610" customFormat="true"/>
    <row r="15552" s="610" customFormat="true"/>
    <row r="15553" s="610" customFormat="true"/>
    <row r="15554" s="610" customFormat="true"/>
    <row r="15555" s="610" customFormat="true"/>
    <row r="15556" s="610" customFormat="true"/>
    <row r="15557" s="610" customFormat="true"/>
    <row r="15558" s="610" customFormat="true"/>
    <row r="15559" s="610" customFormat="true"/>
    <row r="15560" s="610" customFormat="true"/>
    <row r="15561" s="610" customFormat="true"/>
    <row r="15562" s="610" customFormat="true"/>
    <row r="15563" s="610" customFormat="true"/>
    <row r="15564" s="610" customFormat="true"/>
    <row r="15565" s="610" customFormat="true"/>
    <row r="15566" s="610" customFormat="true"/>
    <row r="15567" s="610" customFormat="true"/>
    <row r="15568" s="610" customFormat="true"/>
    <row r="15569" s="610" customFormat="true"/>
    <row r="15570" s="610" customFormat="true"/>
    <row r="15571" s="610" customFormat="true"/>
    <row r="15572" s="610" customFormat="true"/>
    <row r="15573" s="610" customFormat="true"/>
    <row r="15574" s="610" customFormat="true"/>
    <row r="15575" s="610" customFormat="true"/>
    <row r="15576" s="610" customFormat="true"/>
    <row r="15577" s="610" customFormat="true"/>
    <row r="15578" s="610" customFormat="true"/>
    <row r="15579" s="610" customFormat="true"/>
    <row r="15580" s="610" customFormat="true"/>
    <row r="15581" s="610" customFormat="true"/>
    <row r="15582" s="610" customFormat="true"/>
    <row r="15583" s="610" customFormat="true"/>
    <row r="15584" s="610" customFormat="true"/>
    <row r="15585" s="610" customFormat="true"/>
    <row r="15586" s="610" customFormat="true"/>
    <row r="15587" s="610" customFormat="true"/>
    <row r="15588" s="610" customFormat="true"/>
    <row r="15589" s="610" customFormat="true"/>
    <row r="15590" s="610" customFormat="true"/>
    <row r="15591" s="610" customFormat="true"/>
    <row r="15592" s="610" customFormat="true"/>
    <row r="15593" s="610" customFormat="true"/>
    <row r="15594" s="610" customFormat="true"/>
    <row r="15595" s="610" customFormat="true"/>
    <row r="15596" s="610" customFormat="true"/>
    <row r="15597" s="610" customFormat="true"/>
    <row r="15598" s="610" customFormat="true"/>
    <row r="15599" s="610" customFormat="true"/>
    <row r="15600" s="610" customFormat="true"/>
    <row r="15601" s="610" customFormat="true"/>
    <row r="15602" s="610" customFormat="true"/>
    <row r="15603" s="610" customFormat="true"/>
    <row r="15604" s="610" customFormat="true"/>
    <row r="15605" s="610" customFormat="true"/>
    <row r="15606" s="610" customFormat="true"/>
    <row r="15607" s="610" customFormat="true"/>
    <row r="15608" s="610" customFormat="true"/>
    <row r="15609" s="610" customFormat="true"/>
    <row r="15610" s="610" customFormat="true"/>
    <row r="15611" s="610" customFormat="true"/>
    <row r="15612" s="610" customFormat="true"/>
    <row r="15613" s="610" customFormat="true"/>
    <row r="15614" s="610" customFormat="true"/>
    <row r="15615" s="610" customFormat="true"/>
    <row r="15616" s="610" customFormat="true"/>
    <row r="15617" s="610" customFormat="true"/>
    <row r="15618" s="610" customFormat="true"/>
    <row r="15619" s="610" customFormat="true"/>
    <row r="15620" s="610" customFormat="true"/>
    <row r="15621" s="610" customFormat="true"/>
    <row r="15622" s="610" customFormat="true"/>
    <row r="15623" s="610" customFormat="true"/>
    <row r="15624" s="610" customFormat="true"/>
    <row r="15625" s="610" customFormat="true"/>
    <row r="15626" s="610" customFormat="true"/>
    <row r="15627" s="610" customFormat="true"/>
    <row r="15628" s="610" customFormat="true"/>
    <row r="15629" s="610" customFormat="true"/>
    <row r="15630" s="610" customFormat="true"/>
    <row r="15631" s="610" customFormat="true"/>
    <row r="15632" s="610" customFormat="true"/>
    <row r="15633" s="610" customFormat="true"/>
    <row r="15634" s="610" customFormat="true"/>
    <row r="15635" s="610" customFormat="true"/>
    <row r="15636" s="610" customFormat="true"/>
    <row r="15637" s="610" customFormat="true"/>
    <row r="15638" s="610" customFormat="true"/>
    <row r="15639" s="610" customFormat="true"/>
    <row r="15640" s="610" customFormat="true"/>
    <row r="15641" s="610" customFormat="true"/>
    <row r="15642" s="610" customFormat="true"/>
    <row r="15643" s="610" customFormat="true"/>
    <row r="15644" s="610" customFormat="true"/>
    <row r="15645" s="610" customFormat="true"/>
    <row r="15646" s="610" customFormat="true"/>
    <row r="15647" s="610" customFormat="true"/>
    <row r="15648" s="610" customFormat="true"/>
    <row r="15649" s="610" customFormat="true"/>
    <row r="15650" s="610" customFormat="true"/>
    <row r="15651" s="610" customFormat="true"/>
    <row r="15652" s="610" customFormat="true"/>
    <row r="15653" s="610" customFormat="true"/>
    <row r="15654" s="610" customFormat="true"/>
    <row r="15655" s="610" customFormat="true"/>
    <row r="15656" s="610" customFormat="true"/>
    <row r="15657" s="610" customFormat="true"/>
    <row r="15658" s="610" customFormat="true"/>
    <row r="15659" s="610" customFormat="true"/>
    <row r="15660" s="610" customFormat="true"/>
    <row r="15661" s="610" customFormat="true"/>
    <row r="15662" s="610" customFormat="true"/>
    <row r="15663" s="610" customFormat="true"/>
    <row r="15664" s="610" customFormat="true"/>
    <row r="15665" s="610" customFormat="true"/>
    <row r="15666" s="610" customFormat="true"/>
    <row r="15667" s="610" customFormat="true"/>
    <row r="15668" s="610" customFormat="true"/>
    <row r="15669" s="610" customFormat="true"/>
    <row r="15670" s="610" customFormat="true"/>
    <row r="15671" s="610" customFormat="true"/>
    <row r="15672" s="610" customFormat="true"/>
    <row r="15673" s="610" customFormat="true"/>
    <row r="15674" s="610" customFormat="true"/>
    <row r="15675" s="610" customFormat="true"/>
    <row r="15676" s="610" customFormat="true"/>
    <row r="15677" s="610" customFormat="true"/>
    <row r="15678" s="610" customFormat="true"/>
    <row r="15679" s="610" customFormat="true"/>
    <row r="15680" s="610" customFormat="true"/>
    <row r="15681" s="610" customFormat="true"/>
    <row r="15682" s="610" customFormat="true"/>
    <row r="15683" s="610" customFormat="true"/>
    <row r="15684" s="610" customFormat="true"/>
    <row r="15685" s="610" customFormat="true"/>
    <row r="15686" s="610" customFormat="true"/>
    <row r="15687" s="610" customFormat="true"/>
    <row r="15688" s="610" customFormat="true"/>
    <row r="15689" s="610" customFormat="true"/>
    <row r="15690" s="610" customFormat="true"/>
    <row r="15691" s="610" customFormat="true"/>
    <row r="15692" s="610" customFormat="true"/>
    <row r="15693" s="610" customFormat="true"/>
    <row r="15694" s="610" customFormat="true"/>
    <row r="15695" s="610" customFormat="true"/>
    <row r="15696" s="610" customFormat="true"/>
    <row r="15697" s="610" customFormat="true"/>
    <row r="15698" s="610" customFormat="true"/>
    <row r="15699" s="610" customFormat="true"/>
    <row r="15700" s="610" customFormat="true"/>
    <row r="15701" s="610" customFormat="true"/>
    <row r="15702" s="610" customFormat="true"/>
    <row r="15703" s="610" customFormat="true"/>
    <row r="15704" s="610" customFormat="true"/>
    <row r="15705" s="610" customFormat="true"/>
    <row r="15706" s="610" customFormat="true"/>
    <row r="15707" s="610" customFormat="true"/>
    <row r="15708" s="610" customFormat="true"/>
    <row r="15709" s="610" customFormat="true"/>
    <row r="15710" s="610" customFormat="true"/>
    <row r="15711" s="610" customFormat="true"/>
    <row r="15712" s="610" customFormat="true"/>
    <row r="15713" s="610" customFormat="true"/>
    <row r="15714" s="610" customFormat="true"/>
    <row r="15715" s="610" customFormat="true"/>
    <row r="15716" s="610" customFormat="true"/>
    <row r="15717" s="610" customFormat="true"/>
    <row r="15718" s="610" customFormat="true"/>
    <row r="15719" s="610" customFormat="true"/>
    <row r="15720" s="610" customFormat="true"/>
    <row r="15721" s="610" customFormat="true"/>
    <row r="15722" s="610" customFormat="true"/>
    <row r="15723" s="610" customFormat="true"/>
    <row r="15724" s="610" customFormat="true"/>
    <row r="15725" s="610" customFormat="true"/>
    <row r="15726" s="610" customFormat="true"/>
    <row r="15727" s="610" customFormat="true"/>
    <row r="15728" s="610" customFormat="true"/>
    <row r="15729" s="610" customFormat="true"/>
    <row r="15730" s="610" customFormat="true"/>
    <row r="15731" s="610" customFormat="true"/>
    <row r="15732" s="610" customFormat="true"/>
    <row r="15733" s="610" customFormat="true"/>
    <row r="15734" s="610" customFormat="true"/>
    <row r="15735" s="610" customFormat="true"/>
    <row r="15736" s="610" customFormat="true"/>
    <row r="15737" s="610" customFormat="true"/>
    <row r="15738" s="610" customFormat="true"/>
    <row r="15739" s="610" customFormat="true"/>
    <row r="15740" s="610" customFormat="true"/>
    <row r="15741" s="610" customFormat="true"/>
    <row r="15742" s="610" customFormat="true"/>
    <row r="15743" s="610" customFormat="true"/>
    <row r="15744" s="610" customFormat="true"/>
    <row r="15745" s="610" customFormat="true"/>
    <row r="15746" s="610" customFormat="true"/>
    <row r="15747" s="610" customFormat="true"/>
    <row r="15748" s="610" customFormat="true"/>
    <row r="15749" s="610" customFormat="true"/>
    <row r="15750" s="610" customFormat="true"/>
    <row r="15751" s="610" customFormat="true"/>
    <row r="15752" s="610" customFormat="true"/>
    <row r="15753" s="610" customFormat="true"/>
    <row r="15754" s="610" customFormat="true"/>
    <row r="15755" s="610" customFormat="true"/>
    <row r="15756" s="610" customFormat="true"/>
    <row r="15757" s="610" customFormat="true"/>
    <row r="15758" s="610" customFormat="true"/>
    <row r="15759" s="610" customFormat="true"/>
    <row r="15760" s="610" customFormat="true"/>
    <row r="15761" s="610" customFormat="true"/>
    <row r="15762" s="610" customFormat="true"/>
    <row r="15763" s="610" customFormat="true"/>
    <row r="15764" s="610" customFormat="true"/>
    <row r="15765" s="610" customFormat="true"/>
    <row r="15766" s="610" customFormat="true"/>
    <row r="15767" s="610" customFormat="true"/>
    <row r="15768" s="610" customFormat="true"/>
    <row r="15769" s="610" customFormat="true"/>
    <row r="15770" s="610" customFormat="true"/>
    <row r="15771" s="610" customFormat="true"/>
    <row r="15772" s="610" customFormat="true"/>
    <row r="15773" s="610" customFormat="true"/>
    <row r="15774" s="610" customFormat="true"/>
    <row r="15775" s="610" customFormat="true"/>
    <row r="15776" s="610" customFormat="true"/>
    <row r="15777" s="610" customFormat="true"/>
    <row r="15778" s="610" customFormat="true"/>
    <row r="15779" s="610" customFormat="true"/>
    <row r="15780" s="610" customFormat="true"/>
    <row r="15781" s="610" customFormat="true"/>
    <row r="15782" s="610" customFormat="true"/>
    <row r="15783" s="610" customFormat="true"/>
    <row r="15784" s="610" customFormat="true"/>
    <row r="15785" s="610" customFormat="true"/>
    <row r="15786" s="610" customFormat="true"/>
    <row r="15787" s="610" customFormat="true"/>
    <row r="15788" s="610" customFormat="true"/>
    <row r="15789" s="610" customFormat="true"/>
    <row r="15790" s="610" customFormat="true"/>
    <row r="15791" s="610" customFormat="true"/>
    <row r="15792" s="610" customFormat="true"/>
    <row r="15793" s="610" customFormat="true"/>
    <row r="15794" s="610" customFormat="true"/>
    <row r="15795" s="610" customFormat="true"/>
    <row r="15796" s="610" customFormat="true"/>
    <row r="15797" s="610" customFormat="true"/>
    <row r="15798" s="610" customFormat="true"/>
    <row r="15799" s="610" customFormat="true"/>
    <row r="15800" s="610" customFormat="true"/>
    <row r="15801" s="610" customFormat="true"/>
    <row r="15802" s="610" customFormat="true"/>
    <row r="15803" s="610" customFormat="true"/>
    <row r="15804" s="610" customFormat="true"/>
    <row r="15805" s="610" customFormat="true"/>
    <row r="15806" s="610" customFormat="true"/>
    <row r="15807" s="610" customFormat="true"/>
    <row r="15808" s="610" customFormat="true"/>
    <row r="15809" s="610" customFormat="true"/>
    <row r="15810" s="610" customFormat="true"/>
    <row r="15811" s="610" customFormat="true"/>
    <row r="15812" s="610" customFormat="true"/>
    <row r="15813" s="610" customFormat="true"/>
    <row r="15814" s="610" customFormat="true"/>
    <row r="15815" s="610" customFormat="true"/>
    <row r="15816" s="610" customFormat="true"/>
    <row r="15817" s="610" customFormat="true"/>
    <row r="15818" s="610" customFormat="true"/>
    <row r="15819" s="610" customFormat="true"/>
    <row r="15820" s="610" customFormat="true"/>
    <row r="15821" s="610" customFormat="true"/>
    <row r="15822" s="610" customFormat="true"/>
    <row r="15823" s="610" customFormat="true"/>
    <row r="15824" s="610" customFormat="true"/>
    <row r="15825" s="610" customFormat="true"/>
    <row r="15826" s="610" customFormat="true"/>
    <row r="15827" s="610" customFormat="true"/>
    <row r="15828" s="610" customFormat="true"/>
    <row r="15829" s="610" customFormat="true"/>
    <row r="15830" s="610" customFormat="true"/>
    <row r="15831" s="610" customFormat="true"/>
    <row r="15832" s="610" customFormat="true"/>
    <row r="15833" s="610" customFormat="true"/>
    <row r="15834" s="610" customFormat="true"/>
    <row r="15835" s="610" customFormat="true"/>
    <row r="15836" s="610" customFormat="true"/>
    <row r="15837" s="610" customFormat="true"/>
    <row r="15838" s="610" customFormat="true"/>
    <row r="15839" s="610" customFormat="true"/>
    <row r="15840" s="610" customFormat="true"/>
    <row r="15841" s="610" customFormat="true"/>
    <row r="15842" s="610" customFormat="true"/>
    <row r="15843" s="610" customFormat="true"/>
    <row r="15844" s="610" customFormat="true"/>
    <row r="15845" s="610" customFormat="true"/>
    <row r="15846" s="610" customFormat="true"/>
    <row r="15847" s="610" customFormat="true"/>
    <row r="15848" s="610" customFormat="true"/>
    <row r="15849" s="610" customFormat="true"/>
    <row r="15850" s="610" customFormat="true"/>
    <row r="15851" s="610" customFormat="true"/>
    <row r="15852" s="610" customFormat="true"/>
    <row r="15853" s="610" customFormat="true"/>
    <row r="15854" s="610" customFormat="true"/>
    <row r="15855" s="610" customFormat="true"/>
    <row r="15856" s="610" customFormat="true"/>
    <row r="15857" s="610" customFormat="true"/>
    <row r="15858" s="610" customFormat="true"/>
    <row r="15859" s="610" customFormat="true"/>
    <row r="15860" s="610" customFormat="true"/>
    <row r="15861" s="610" customFormat="true"/>
    <row r="15862" s="610" customFormat="true"/>
    <row r="15863" s="610" customFormat="true"/>
    <row r="15864" s="610" customFormat="true"/>
    <row r="15865" s="610" customFormat="true"/>
    <row r="15866" s="610" customFormat="true"/>
    <row r="15867" s="610" customFormat="true"/>
    <row r="15868" s="610" customFormat="true"/>
    <row r="15869" s="610" customFormat="true"/>
    <row r="15870" s="610" customFormat="true"/>
    <row r="15871" s="610" customFormat="true"/>
    <row r="15872" s="610" customFormat="true"/>
    <row r="15873" s="610" customFormat="true"/>
    <row r="15874" s="610" customFormat="true"/>
    <row r="15875" s="610" customFormat="true"/>
    <row r="15876" s="610" customFormat="true"/>
    <row r="15877" s="610" customFormat="true"/>
    <row r="15878" s="610" customFormat="true"/>
    <row r="15879" s="610" customFormat="true"/>
    <row r="15880" s="610" customFormat="true"/>
    <row r="15881" s="610" customFormat="true"/>
    <row r="15882" s="610" customFormat="true"/>
    <row r="15883" s="610" customFormat="true"/>
    <row r="15884" s="610" customFormat="true"/>
    <row r="15885" s="610" customFormat="true"/>
    <row r="15886" s="610" customFormat="true"/>
    <row r="15887" s="610" customFormat="true"/>
    <row r="15888" s="610" customFormat="true"/>
    <row r="15889" s="610" customFormat="true"/>
    <row r="15890" s="610" customFormat="true"/>
    <row r="15891" s="610" customFormat="true"/>
    <row r="15892" s="610" customFormat="true"/>
    <row r="15893" s="610" customFormat="true"/>
    <row r="15894" s="610" customFormat="true"/>
    <row r="15895" s="610" customFormat="true"/>
    <row r="15896" s="610" customFormat="true"/>
    <row r="15897" s="610" customFormat="true"/>
    <row r="15898" s="610" customFormat="true"/>
    <row r="15899" s="610" customFormat="true"/>
    <row r="15900" s="610" customFormat="true"/>
    <row r="15901" s="610" customFormat="true"/>
    <row r="15902" s="610" customFormat="true"/>
    <row r="15903" s="610" customFormat="true"/>
    <row r="15904" s="610" customFormat="true"/>
    <row r="15905" s="610" customFormat="true"/>
    <row r="15906" s="610" customFormat="true"/>
    <row r="15907" s="610" customFormat="true"/>
    <row r="15908" s="610" customFormat="true"/>
    <row r="15909" s="610" customFormat="true"/>
    <row r="15910" s="610" customFormat="true"/>
    <row r="15911" s="610" customFormat="true"/>
    <row r="15912" s="610" customFormat="true"/>
    <row r="15913" s="610" customFormat="true"/>
    <row r="15914" s="610" customFormat="true"/>
    <row r="15915" s="610" customFormat="true"/>
    <row r="15916" s="610" customFormat="true"/>
    <row r="15917" s="610" customFormat="true"/>
    <row r="15918" s="610" customFormat="true"/>
    <row r="15919" s="610" customFormat="true"/>
    <row r="15920" s="610" customFormat="true"/>
    <row r="15921" s="610" customFormat="true"/>
    <row r="15922" s="610" customFormat="true"/>
    <row r="15923" s="610" customFormat="true"/>
    <row r="15924" s="610" customFormat="true"/>
    <row r="15925" s="610" customFormat="true"/>
    <row r="15926" s="610" customFormat="true"/>
    <row r="15927" s="610" customFormat="true"/>
    <row r="15928" s="610" customFormat="true"/>
    <row r="15929" s="610" customFormat="true"/>
    <row r="15930" s="610" customFormat="true"/>
    <row r="15931" s="610" customFormat="true"/>
    <row r="15932" s="610" customFormat="true"/>
    <row r="15933" s="610" customFormat="true"/>
    <row r="15934" s="610" customFormat="true"/>
    <row r="15935" s="610" customFormat="true"/>
    <row r="15936" s="610" customFormat="true"/>
    <row r="15937" s="610" customFormat="true"/>
    <row r="15938" s="610" customFormat="true"/>
    <row r="15939" s="610" customFormat="true"/>
    <row r="15940" s="610" customFormat="true"/>
    <row r="15941" s="610" customFormat="true"/>
    <row r="15942" s="610" customFormat="true"/>
    <row r="15943" s="610" customFormat="true"/>
    <row r="15944" s="610" customFormat="true"/>
    <row r="15945" s="610" customFormat="true"/>
    <row r="15946" s="610" customFormat="true"/>
    <row r="15947" s="610" customFormat="true"/>
    <row r="15948" s="610" customFormat="true"/>
    <row r="15949" s="610" customFormat="true"/>
    <row r="15950" s="610" customFormat="true"/>
    <row r="15951" s="610" customFormat="true"/>
    <row r="15952" s="610" customFormat="true"/>
    <row r="15953" s="610" customFormat="true"/>
    <row r="15954" s="610" customFormat="true"/>
    <row r="15955" s="610" customFormat="true"/>
    <row r="15956" s="610" customFormat="true"/>
    <row r="15957" s="610" customFormat="true"/>
    <row r="15958" s="610" customFormat="true"/>
    <row r="15959" s="610" customFormat="true"/>
    <row r="15960" s="610" customFormat="true"/>
    <row r="15961" s="610" customFormat="true"/>
    <row r="15962" s="610" customFormat="true"/>
    <row r="15963" s="610" customFormat="true"/>
    <row r="15964" s="610" customFormat="true"/>
    <row r="15965" s="610" customFormat="true"/>
    <row r="15966" s="610" customFormat="true"/>
    <row r="15967" s="610" customFormat="true"/>
    <row r="15968" s="610" customFormat="true"/>
    <row r="15969" s="610" customFormat="true"/>
    <row r="15970" s="610" customFormat="true"/>
    <row r="15971" s="610" customFormat="true"/>
    <row r="15972" s="610" customFormat="true"/>
    <row r="15973" s="610" customFormat="true"/>
    <row r="15974" s="610" customFormat="true"/>
    <row r="15975" s="610" customFormat="true"/>
    <row r="15976" s="610" customFormat="true"/>
    <row r="15977" s="610" customFormat="true"/>
    <row r="15978" s="610" customFormat="true"/>
    <row r="15979" s="610" customFormat="true"/>
    <row r="15980" s="610" customFormat="true"/>
    <row r="15981" s="610" customFormat="true"/>
    <row r="15982" s="610" customFormat="true"/>
    <row r="15983" s="610" customFormat="true"/>
    <row r="15984" s="610" customFormat="true"/>
    <row r="15985" s="610" customFormat="true"/>
    <row r="15986" s="610" customFormat="true"/>
    <row r="15987" s="610" customFormat="true"/>
    <row r="15988" s="610" customFormat="true"/>
    <row r="15989" s="610" customFormat="true"/>
    <row r="15990" s="610" customFormat="true"/>
    <row r="15991" s="610" customFormat="true"/>
    <row r="15992" s="610" customFormat="true"/>
    <row r="15993" s="610" customFormat="true"/>
    <row r="15994" s="610" customFormat="true"/>
    <row r="15995" s="610" customFormat="true"/>
    <row r="15996" s="610" customFormat="true"/>
    <row r="15997" s="610" customFormat="true"/>
    <row r="15998" s="610" customFormat="true"/>
    <row r="15999" s="610" customFormat="true"/>
    <row r="16000" s="610" customFormat="true"/>
    <row r="16001" s="610" customFormat="true"/>
    <row r="16002" s="610" customFormat="true"/>
    <row r="16003" s="610" customFormat="true"/>
    <row r="16004" s="610" customFormat="true"/>
    <row r="16005" s="610" customFormat="true"/>
    <row r="16006" s="610" customFormat="true"/>
    <row r="16007" s="610" customFormat="true"/>
    <row r="16008" s="610" customFormat="true"/>
    <row r="16009" s="610" customFormat="true"/>
    <row r="16010" s="610" customFormat="true"/>
    <row r="16011" s="610" customFormat="true"/>
    <row r="16012" s="610" customFormat="true"/>
    <row r="16013" s="610" customFormat="true"/>
    <row r="16014" s="610" customFormat="true"/>
    <row r="16015" s="610" customFormat="true"/>
    <row r="16016" s="610" customFormat="true"/>
    <row r="16017" s="610" customFormat="true"/>
    <row r="16018" s="610" customFormat="true"/>
    <row r="16019" s="610" customFormat="true"/>
    <row r="16020" s="610" customFormat="true"/>
    <row r="16021" s="610" customFormat="true"/>
    <row r="16022" s="610" customFormat="true"/>
    <row r="16023" s="610" customFormat="true"/>
    <row r="16024" s="610" customFormat="true"/>
    <row r="16025" s="610" customFormat="true"/>
    <row r="16026" s="610" customFormat="true"/>
    <row r="16027" s="610" customFormat="true"/>
    <row r="16028" s="610" customFormat="true"/>
    <row r="16029" s="610" customFormat="true"/>
    <row r="16030" s="610" customFormat="true"/>
    <row r="16031" s="610" customFormat="true"/>
    <row r="16032" s="610" customFormat="true"/>
    <row r="16033" s="610" customFormat="true"/>
    <row r="16034" s="610" customFormat="true"/>
    <row r="16035" s="610" customFormat="true"/>
    <row r="16036" s="610" customFormat="true"/>
    <row r="16037" s="610" customFormat="true"/>
    <row r="16038" s="610" customFormat="true"/>
    <row r="16039" s="610" customFormat="true"/>
    <row r="16040" s="610" customFormat="true"/>
    <row r="16041" s="610" customFormat="true"/>
    <row r="16042" s="610" customFormat="true"/>
    <row r="16043" s="610" customFormat="true"/>
    <row r="16044" s="610" customFormat="true"/>
    <row r="16045" s="610" customFormat="true"/>
    <row r="16046" s="610" customFormat="true"/>
    <row r="16047" s="610" customFormat="true"/>
    <row r="16048" s="610" customFormat="true"/>
    <row r="16049" s="610" customFormat="true"/>
    <row r="16050" s="610" customFormat="true"/>
    <row r="16051" s="610" customFormat="true"/>
    <row r="16052" s="610" customFormat="true"/>
    <row r="16053" s="610" customFormat="true"/>
    <row r="16054" s="610" customFormat="true"/>
    <row r="16055" s="610" customFormat="true"/>
    <row r="16056" s="610" customFormat="true"/>
    <row r="16057" s="610" customFormat="true"/>
    <row r="16058" s="610" customFormat="true"/>
    <row r="16059" s="610" customFormat="true"/>
    <row r="16060" s="610" customFormat="true"/>
    <row r="16061" s="610" customFormat="true"/>
    <row r="16062" s="610" customFormat="true"/>
    <row r="16063" s="610" customFormat="true"/>
    <row r="16064" s="610" customFormat="true"/>
    <row r="16065" s="610" customFormat="true"/>
    <row r="16066" s="610" customFormat="true"/>
    <row r="16067" s="610" customFormat="true"/>
    <row r="16068" s="610" customFormat="true"/>
    <row r="16069" s="610" customFormat="true"/>
    <row r="16070" s="610" customFormat="true"/>
    <row r="16071" s="610" customFormat="true"/>
    <row r="16072" s="610" customFormat="true"/>
    <row r="16073" s="610" customFormat="true"/>
    <row r="16074" s="610" customFormat="true"/>
    <row r="16075" s="610" customFormat="true"/>
    <row r="16076" s="610" customFormat="true"/>
    <row r="16077" s="610" customFormat="true"/>
    <row r="16078" s="610" customFormat="true"/>
    <row r="16079" s="610" customFormat="true"/>
    <row r="16080" s="610" customFormat="true"/>
    <row r="16081" s="610" customFormat="true"/>
    <row r="16082" s="610" customFormat="true"/>
    <row r="16083" s="610" customFormat="true"/>
    <row r="16084" s="610" customFormat="true"/>
    <row r="16085" s="610" customFormat="true"/>
    <row r="16086" s="610" customFormat="true"/>
    <row r="16087" s="610" customFormat="true"/>
    <row r="16088" s="610" customFormat="true"/>
    <row r="16089" s="610" customFormat="true"/>
    <row r="16090" s="610" customFormat="true"/>
    <row r="16091" s="610" customFormat="true"/>
    <row r="16092" s="610" customFormat="true"/>
    <row r="16093" s="610" customFormat="true"/>
    <row r="16094" s="610" customFormat="true"/>
    <row r="16095" s="610" customFormat="true"/>
    <row r="16096" s="610" customFormat="true"/>
    <row r="16097" s="610" customFormat="true"/>
    <row r="16098" s="610" customFormat="true"/>
    <row r="16099" s="610" customFormat="true"/>
    <row r="16100" s="610" customFormat="true"/>
    <row r="16101" s="610" customFormat="true"/>
    <row r="16102" s="610" customFormat="true"/>
    <row r="16103" s="610" customFormat="true"/>
    <row r="16104" s="610" customFormat="true"/>
    <row r="16105" s="610" customFormat="true"/>
    <row r="16106" s="610" customFormat="true"/>
    <row r="16107" s="610" customFormat="true"/>
    <row r="16108" s="610" customFormat="true"/>
    <row r="16109" s="610" customFormat="true"/>
    <row r="16110" s="610" customFormat="true"/>
    <row r="16111" s="610" customFormat="true"/>
    <row r="16112" s="610" customFormat="true"/>
    <row r="16113" s="610" customFormat="true"/>
    <row r="16114" s="610" customFormat="true"/>
    <row r="16115" s="610" customFormat="true"/>
    <row r="16116" s="610" customFormat="true"/>
    <row r="16117" s="610" customFormat="true"/>
    <row r="16118" s="610" customFormat="true"/>
    <row r="16119" s="610" customFormat="true"/>
    <row r="16120" s="610" customFormat="true"/>
    <row r="16121" s="610" customFormat="true"/>
    <row r="16122" s="610" customFormat="true"/>
    <row r="16123" s="610" customFormat="true"/>
    <row r="16124" s="610" customFormat="true"/>
    <row r="16125" s="610" customFormat="true"/>
    <row r="16126" s="610" customFormat="true"/>
    <row r="16127" s="610" customFormat="true"/>
    <row r="16128" s="610" customFormat="true"/>
    <row r="16129" s="610" customFormat="true"/>
    <row r="16130" s="610" customFormat="true"/>
    <row r="16131" s="610" customFormat="true"/>
    <row r="16132" s="610" customFormat="true"/>
    <row r="16133" s="610" customFormat="true"/>
    <row r="16134" s="610" customFormat="true"/>
    <row r="16135" s="610" customFormat="true"/>
    <row r="16136" s="610" customFormat="true"/>
    <row r="16137" s="610" customFormat="true"/>
    <row r="16138" s="610" customFormat="true"/>
    <row r="16139" s="610" customFormat="true"/>
    <row r="16140" s="610" customFormat="true"/>
    <row r="16141" s="610" customFormat="true"/>
    <row r="16142" s="610" customFormat="true"/>
    <row r="16143" s="610" customFormat="true"/>
    <row r="16144" s="610" customFormat="true"/>
    <row r="16145" s="610" customFormat="true"/>
    <row r="16146" s="610" customFormat="true"/>
    <row r="16147" s="610" customFormat="true"/>
    <row r="16148" s="610" customFormat="true"/>
    <row r="16149" s="610" customFormat="true"/>
    <row r="16150" s="610" customFormat="true"/>
    <row r="16151" s="610" customFormat="true"/>
    <row r="16152" s="610" customFormat="true"/>
    <row r="16153" s="610" customFormat="true"/>
    <row r="16154" s="610" customFormat="true"/>
    <row r="16155" s="610" customFormat="true"/>
    <row r="16156" s="610" customFormat="true"/>
    <row r="16157" s="610" customFormat="true"/>
    <row r="16158" s="610" customFormat="true"/>
    <row r="16159" s="610" customFormat="true"/>
    <row r="16160" s="610" customFormat="true"/>
    <row r="16161" s="610" customFormat="true"/>
    <row r="16162" s="610" customFormat="true"/>
    <row r="16163" s="610" customFormat="true"/>
    <row r="16164" s="610" customFormat="true"/>
    <row r="16165" s="610" customFormat="true"/>
    <row r="16166" s="610" customFormat="true"/>
    <row r="16167" s="610" customFormat="true"/>
    <row r="16168" s="610" customFormat="true"/>
    <row r="16169" s="610" customFormat="true"/>
    <row r="16170" s="610" customFormat="true"/>
    <row r="16171" s="610" customFormat="true"/>
    <row r="16172" s="610" customFormat="true"/>
    <row r="16173" s="610" customFormat="true"/>
    <row r="16174" s="610" customFormat="true"/>
    <row r="16175" s="610" customFormat="true"/>
    <row r="16176" s="610" customFormat="true"/>
    <row r="16177" s="610" customFormat="true"/>
    <row r="16178" s="610" customFormat="true"/>
    <row r="16179" s="610" customFormat="true"/>
    <row r="16180" s="610" customFormat="true"/>
    <row r="16181" s="610" customFormat="true"/>
    <row r="16182" s="610" customFormat="true"/>
    <row r="16183" s="610" customFormat="true"/>
    <row r="16184" s="610" customFormat="true"/>
    <row r="16185" s="610" customFormat="true"/>
    <row r="16186" s="610" customFormat="true"/>
    <row r="16187" s="610" customFormat="true"/>
    <row r="16188" s="610" customFormat="true"/>
    <row r="16189" s="610" customFormat="true"/>
    <row r="16190" s="610" customFormat="true"/>
    <row r="16191" s="610" customFormat="true"/>
    <row r="16192" s="610" customFormat="true"/>
    <row r="16193" s="610" customFormat="true"/>
    <row r="16194" s="610" customFormat="true"/>
    <row r="16195" s="610" customFormat="true"/>
    <row r="16196" s="610" customFormat="true"/>
    <row r="16197" s="610" customFormat="true"/>
    <row r="16198" s="610" customFormat="true"/>
    <row r="16199" s="610" customFormat="true"/>
    <row r="16200" s="610" customFormat="true"/>
    <row r="16201" s="610" customFormat="true"/>
    <row r="16202" s="610" customFormat="true"/>
    <row r="16203" s="610" customFormat="true"/>
    <row r="16204" s="610" customFormat="true"/>
    <row r="16205" s="610" customFormat="true"/>
    <row r="16206" s="610" customFormat="true"/>
    <row r="16207" s="610" customFormat="true"/>
    <row r="16208" s="610" customFormat="true"/>
    <row r="16209" s="610" customFormat="true"/>
    <row r="16210" s="610" customFormat="true"/>
    <row r="16211" s="610" customFormat="true"/>
    <row r="16212" s="610" customFormat="true"/>
    <row r="16213" s="610" customFormat="true"/>
    <row r="16214" s="610" customFormat="true"/>
    <row r="16215" s="610" customFormat="true"/>
    <row r="16216" s="610" customFormat="true"/>
    <row r="16217" s="610" customFormat="true"/>
    <row r="16218" s="610" customFormat="true"/>
    <row r="16219" s="610" customFormat="true"/>
    <row r="16220" s="610" customFormat="true"/>
    <row r="16221" s="610" customFormat="true"/>
    <row r="16222" s="610" customFormat="true"/>
    <row r="16223" s="610" customFormat="true"/>
    <row r="16224" s="610" customFormat="true"/>
    <row r="16225" s="610" customFormat="true"/>
    <row r="16226" s="610" customFormat="true"/>
    <row r="16227" s="610" customFormat="true"/>
    <row r="16228" s="610" customFormat="true"/>
    <row r="16229" s="610" customFormat="true"/>
    <row r="16230" s="610" customFormat="true"/>
    <row r="16231" s="610" customFormat="true"/>
    <row r="16232" s="610" customFormat="true"/>
    <row r="16233" s="610" customFormat="true"/>
    <row r="16234" s="610" customFormat="true"/>
    <row r="16235" s="610" customFormat="true"/>
    <row r="16236" s="610" customFormat="true"/>
    <row r="16237" s="610" customFormat="true"/>
    <row r="16238" s="610" customFormat="true"/>
    <row r="16239" s="610" customFormat="true"/>
    <row r="16240" s="610" customFormat="true"/>
    <row r="16241" s="610" customFormat="true"/>
    <row r="16242" s="610" customFormat="true"/>
    <row r="16243" s="610" customFormat="true"/>
    <row r="16244" s="610" customFormat="true"/>
    <row r="16245" s="610" customFormat="true"/>
    <row r="16246" s="610" customFormat="true"/>
    <row r="16247" s="610" customFormat="true"/>
    <row r="16248" s="610" customFormat="true"/>
    <row r="16249" s="610" customFormat="true"/>
    <row r="16250" s="610" customFormat="true"/>
    <row r="16251" s="610" customFormat="true"/>
    <row r="16252" s="610" customFormat="true"/>
    <row r="16253" s="610" customFormat="true"/>
    <row r="16254" s="610" customFormat="true"/>
    <row r="16255" s="610" customFormat="true"/>
    <row r="16256" s="610" customFormat="true"/>
    <row r="16257" s="610" customFormat="true"/>
    <row r="16258" s="610" customFormat="true"/>
    <row r="16259" s="610" customFormat="true"/>
    <row r="16260" s="610" customFormat="true"/>
    <row r="16261" s="610" customFormat="true"/>
    <row r="16262" s="610" customFormat="true"/>
    <row r="16263" s="610" customFormat="true"/>
    <row r="16264" s="610" customFormat="true"/>
    <row r="16265" s="610" customFormat="true"/>
    <row r="16266" s="610" customFormat="true"/>
    <row r="16267" s="610" customFormat="true"/>
    <row r="16268" s="610" customFormat="true"/>
    <row r="16269" s="610" customFormat="true"/>
    <row r="16270" s="610" customFormat="true"/>
    <row r="16271" s="610" customFormat="true"/>
    <row r="16272" s="610" customFormat="true"/>
    <row r="16273" s="610" customFormat="true"/>
    <row r="16274" s="610" customFormat="true"/>
    <row r="16275" s="610" customFormat="true"/>
    <row r="16276" s="610" customFormat="true"/>
    <row r="16277" s="610" customFormat="true"/>
    <row r="16278" s="610" customFormat="true"/>
    <row r="16279" s="610" customFormat="true"/>
    <row r="16280" s="610" customFormat="true"/>
    <row r="16281" s="610" customFormat="true"/>
    <row r="16282" s="610" customFormat="true"/>
    <row r="16283" s="610" customFormat="true"/>
    <row r="16284" s="610" customFormat="true"/>
    <row r="16285" s="610" customFormat="true"/>
    <row r="16286" s="610" customFormat="true"/>
    <row r="16287" s="610" customFormat="true"/>
    <row r="16288" s="610" customFormat="true"/>
    <row r="16289" s="610" customFormat="true"/>
    <row r="16290" s="610" customFormat="true"/>
    <row r="16291" s="610" customFormat="true"/>
    <row r="16292" s="610" customFormat="true"/>
    <row r="16293" s="610" customFormat="true"/>
    <row r="16294" s="610" customFormat="true"/>
    <row r="16295" s="610" customFormat="true"/>
    <row r="16296" s="610" customFormat="true"/>
    <row r="16297" s="610" customFormat="true"/>
    <row r="16298" s="610" customFormat="true"/>
    <row r="16299" s="610" customFormat="true"/>
    <row r="16300" s="610" customFormat="true"/>
    <row r="16301" s="610" customFormat="true"/>
    <row r="16302" s="610" customFormat="true"/>
    <row r="16303" s="610" customFormat="true"/>
    <row r="16304" s="610" customFormat="true"/>
    <row r="16305" s="610" customFormat="true"/>
    <row r="16306" s="610" customFormat="true"/>
    <row r="16307" s="610" customFormat="true"/>
    <row r="16308" s="610" customFormat="true"/>
    <row r="16309" s="610" customFormat="true"/>
    <row r="16310" s="610" customFormat="true"/>
    <row r="16311" s="610" customFormat="true"/>
    <row r="16312" s="610" customFormat="true"/>
    <row r="16313" s="610" customFormat="true"/>
    <row r="16314" s="610" customFormat="true"/>
    <row r="16315" s="610" customFormat="true"/>
    <row r="16316" s="610" customFormat="true"/>
    <row r="16317" s="610" customFormat="true"/>
    <row r="16318" s="610" customFormat="true"/>
    <row r="16319" s="610" customFormat="true"/>
    <row r="16320" s="610" customFormat="true"/>
    <row r="16321" s="610" customFormat="true"/>
    <row r="16322" s="610" customFormat="true"/>
    <row r="16323" s="610" customFormat="true"/>
    <row r="16324" s="610" customFormat="true"/>
    <row r="16325" s="610" customFormat="true"/>
    <row r="16326" s="610" customFormat="true"/>
    <row r="16327" s="610" customFormat="true"/>
    <row r="16328" s="610" customFormat="true"/>
    <row r="16329" s="610" customFormat="true"/>
    <row r="16330" s="610" customFormat="true"/>
    <row r="16331" s="610" customFormat="true"/>
    <row r="16332" s="610" customFormat="true"/>
    <row r="16333" s="610" customFormat="true"/>
    <row r="16334" s="610" customFormat="true"/>
    <row r="16335" s="610" customFormat="true"/>
    <row r="16336" s="610" customFormat="true"/>
    <row r="16337" s="610" customFormat="true"/>
    <row r="16338" s="610" customFormat="true"/>
    <row r="16339" s="610" customFormat="true"/>
    <row r="16340" s="610" customFormat="true"/>
    <row r="16341" s="610" customFormat="true"/>
    <row r="16342" s="610" customFormat="true"/>
    <row r="16343" s="610" customFormat="true"/>
    <row r="16344" s="610" customFormat="true"/>
    <row r="16345" s="610" customFormat="true"/>
    <row r="16346" s="610" customFormat="true"/>
    <row r="16347" s="610" customFormat="true"/>
    <row r="16348" s="610" customFormat="true"/>
    <row r="16349" s="610" customFormat="true"/>
    <row r="16350" s="610" customFormat="true"/>
    <row r="16351" s="610" customFormat="true"/>
    <row r="16352" s="610" customFormat="true"/>
    <row r="16353" s="610" customFormat="true"/>
    <row r="16354" s="610" customFormat="true"/>
    <row r="16355" s="610" customFormat="true"/>
    <row r="16356" s="610" customFormat="true"/>
    <row r="16357" s="610" customFormat="true"/>
    <row r="16358" s="610" customFormat="true"/>
    <row r="16359" s="610" customFormat="true"/>
    <row r="16360" s="610" customFormat="true"/>
    <row r="16361" s="610" customFormat="true"/>
    <row r="16362" s="610" customFormat="true"/>
    <row r="16363" s="610" customFormat="true"/>
    <row r="16364" s="610" customFormat="true"/>
    <row r="16365" s="610" customFormat="true"/>
    <row r="16366" s="610" customFormat="true"/>
    <row r="16367" s="610" customFormat="true"/>
    <row r="16368" s="610" customFormat="true"/>
    <row r="16369" s="610" customFormat="true"/>
    <row r="16370" s="610" customFormat="true"/>
    <row r="16371" s="610" customFormat="true"/>
    <row r="16372" s="610" customFormat="true"/>
    <row r="16373" s="610" customFormat="true"/>
    <row r="16374" s="610" customFormat="true"/>
    <row r="16375" s="610" customFormat="true"/>
    <row r="16376" s="610" customFormat="true"/>
    <row r="16377" s="610" customFormat="true"/>
    <row r="16378" s="610" customFormat="true" spans="1:3">
      <c r="A16378" s="576"/>
      <c r="B16378" s="576"/>
      <c r="C16378" s="576"/>
    </row>
    <row r="16379" s="610" customFormat="true" spans="1:3">
      <c r="A16379" s="576"/>
      <c r="B16379" s="576"/>
      <c r="C16379" s="576"/>
    </row>
    <row r="16380" s="610" customFormat="true" spans="1:3">
      <c r="A16380" s="576"/>
      <c r="B16380" s="576"/>
      <c r="C16380" s="576"/>
    </row>
    <row r="16381" s="610" customFormat="true" spans="1:3">
      <c r="A16381" s="576"/>
      <c r="B16381" s="576"/>
      <c r="C16381" s="576"/>
    </row>
    <row r="16382" s="610" customFormat="true" spans="1:3">
      <c r="A16382" s="576"/>
      <c r="B16382" s="576"/>
      <c r="C16382" s="576"/>
    </row>
    <row r="16383" s="610" customFormat="true" spans="1:3">
      <c r="A16383" s="576"/>
      <c r="B16383" s="576"/>
      <c r="C16383" s="576"/>
    </row>
    <row r="16384" s="610" customFormat="true" spans="1:3">
      <c r="A16384" s="576"/>
      <c r="B16384" s="576"/>
      <c r="C16384" s="576"/>
    </row>
  </sheetData>
  <mergeCells count="2">
    <mergeCell ref="A2:D2"/>
    <mergeCell ref="A44:D44"/>
  </mergeCells>
  <dataValidations count="4">
    <dataValidation allowBlank="1" showInputMessage="1" showErrorMessage="1" prompt="各区数据为12月26日报送" sqref="B39"/>
    <dataValidation allowBlank="1" showInputMessage="1" showErrorMessage="1" prompt="1.年初预算安排2021年到期地方政府债券再融资规模9亿元，用于偿还已到期债务；财政部提前下达我市新增一般债限额13亿元；&#10;2.第一次预算调整调减一般债限额2亿元；              3.预计今年还会发行再融资一般债券48.2亿元，1亿元用于高中建设。4.2021年12月再下达一般债1亿元。" sqref="B38"/>
    <dataValidation allowBlank="1" showInputMessage="1" showErrorMessage="1" prompt="各区数据12.26日报送" sqref="C39"/>
    <dataValidation allowBlank="1" showInputMessage="1" showErrorMessage="1" prompt="各区结转数据12.26报送为99.8亿元，&#10;102.2亿元为顺龙24号统计各区报送数，因已多次使用，故暂不变动。" sqref="C30"/>
  </dataValidations>
  <pageMargins left="0.699305555555556" right="0.699305555555556" top="0.75" bottom="0.75" header="0.3" footer="0.3"/>
  <pageSetup paperSize="9" orientation="portrait" horizontalDpi="200" verticalDpi="300"/>
  <headerFooter alignWithMargins="0"/>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6"/>
  <sheetViews>
    <sheetView view="pageBreakPreview" zoomScaleNormal="100" zoomScaleSheetLayoutView="100" workbookViewId="0">
      <selection activeCell="A2" sqref="A2:F2"/>
    </sheetView>
  </sheetViews>
  <sheetFormatPr defaultColWidth="9" defaultRowHeight="13.65" outlineLevelCol="5"/>
  <cols>
    <col min="1" max="1" width="31.6260869565217" style="41" customWidth="true"/>
    <col min="2" max="3" width="20.504347826087" style="41"/>
    <col min="4" max="4" width="31.6260869565217" style="41" customWidth="true"/>
    <col min="5" max="6" width="20.504347826087" style="41"/>
    <col min="7" max="16384" width="9" style="41"/>
  </cols>
  <sheetData>
    <row r="1" ht="14.4" spans="1:1">
      <c r="A1" s="43" t="s">
        <v>2432</v>
      </c>
    </row>
    <row r="2" s="14" customFormat="true" ht="20.15" spans="1:6">
      <c r="A2" s="109" t="s">
        <v>2433</v>
      </c>
      <c r="B2" s="109"/>
      <c r="C2" s="109"/>
      <c r="D2" s="109"/>
      <c r="E2" s="109"/>
      <c r="F2" s="109"/>
    </row>
    <row r="3" s="14" customFormat="true" ht="19.5" customHeight="true" spans="1:6">
      <c r="A3" s="110"/>
      <c r="B3" s="110"/>
      <c r="C3" s="110"/>
      <c r="D3" s="110"/>
      <c r="E3" s="116"/>
      <c r="F3" s="116" t="s">
        <v>2317</v>
      </c>
    </row>
    <row r="4" s="41" customFormat="true" ht="28.5" customHeight="true" spans="1:6">
      <c r="A4" s="111" t="s">
        <v>2318</v>
      </c>
      <c r="B4" s="111" t="s">
        <v>44</v>
      </c>
      <c r="C4" s="111" t="s">
        <v>45</v>
      </c>
      <c r="D4" s="111" t="s">
        <v>2318</v>
      </c>
      <c r="E4" s="111" t="s">
        <v>44</v>
      </c>
      <c r="F4" s="111" t="s">
        <v>45</v>
      </c>
    </row>
    <row r="5" s="14" customFormat="true" ht="28.5" customHeight="true" spans="1:6">
      <c r="A5" s="112" t="s">
        <v>2434</v>
      </c>
      <c r="B5" s="113">
        <v>2325500000</v>
      </c>
      <c r="C5" s="113">
        <v>2563080000</v>
      </c>
      <c r="D5" s="112" t="s">
        <v>2435</v>
      </c>
      <c r="E5" s="113">
        <v>2207390000</v>
      </c>
      <c r="F5" s="113">
        <v>2344250000</v>
      </c>
    </row>
    <row r="6" s="14" customFormat="true" ht="28.5" customHeight="true" spans="1:6">
      <c r="A6" s="112" t="s">
        <v>2420</v>
      </c>
      <c r="B6" s="113">
        <v>341720000</v>
      </c>
      <c r="C6" s="113">
        <v>386100000</v>
      </c>
      <c r="D6" s="114" t="s">
        <v>2330</v>
      </c>
      <c r="E6" s="114" t="s">
        <v>2330</v>
      </c>
      <c r="F6" s="114" t="s">
        <v>2330</v>
      </c>
    </row>
    <row r="7" s="14" customFormat="true" ht="28.5" customHeight="true" spans="1:6">
      <c r="A7" s="112" t="s">
        <v>2422</v>
      </c>
      <c r="B7" s="113">
        <v>3292200000</v>
      </c>
      <c r="C7" s="113">
        <v>3329100000</v>
      </c>
      <c r="D7" s="114" t="s">
        <v>2330</v>
      </c>
      <c r="E7" s="114" t="s">
        <v>2330</v>
      </c>
      <c r="F7" s="114" t="s">
        <v>2330</v>
      </c>
    </row>
    <row r="8" s="14" customFormat="true" ht="28.5" customHeight="true" spans="1:6">
      <c r="A8" s="112" t="s">
        <v>2393</v>
      </c>
      <c r="B8" s="113">
        <v>850000</v>
      </c>
      <c r="C8" s="113">
        <v>560000</v>
      </c>
      <c r="D8" s="112" t="s">
        <v>2436</v>
      </c>
      <c r="E8" s="113">
        <v>19350000</v>
      </c>
      <c r="F8" s="113">
        <v>19350000</v>
      </c>
    </row>
    <row r="9" s="14" customFormat="true" ht="28.5" customHeight="true" spans="1:6">
      <c r="A9" s="112" t="s">
        <v>2437</v>
      </c>
      <c r="B9" s="113"/>
      <c r="C9" s="113"/>
      <c r="D9" s="112" t="s">
        <v>2438</v>
      </c>
      <c r="E9" s="113"/>
      <c r="F9" s="113"/>
    </row>
    <row r="10" s="14" customFormat="true" ht="28.5" customHeight="true" spans="1:6">
      <c r="A10" s="112" t="s">
        <v>2359</v>
      </c>
      <c r="B10" s="115">
        <f>SUM(B5:B9)</f>
        <v>5960270000</v>
      </c>
      <c r="C10" s="115">
        <f>SUM(C5:C9)</f>
        <v>6278840000</v>
      </c>
      <c r="D10" s="112" t="s">
        <v>2360</v>
      </c>
      <c r="E10" s="115">
        <f>E5+E8+E9</f>
        <v>2226740000</v>
      </c>
      <c r="F10" s="115">
        <f>F5+F8+F9</f>
        <v>2363600000</v>
      </c>
    </row>
    <row r="11" s="14" customFormat="true" ht="28.5" customHeight="true" spans="1:6">
      <c r="A11" s="112" t="s">
        <v>2361</v>
      </c>
      <c r="B11" s="113"/>
      <c r="C11" s="113"/>
      <c r="D11" s="112" t="s">
        <v>2362</v>
      </c>
      <c r="E11" s="113"/>
      <c r="F11" s="113"/>
    </row>
    <row r="12" s="14" customFormat="true" ht="28.5" customHeight="true" spans="1:6">
      <c r="A12" s="112" t="s">
        <v>2363</v>
      </c>
      <c r="B12" s="113"/>
      <c r="C12" s="113"/>
      <c r="D12" s="112" t="s">
        <v>2364</v>
      </c>
      <c r="E12" s="113"/>
      <c r="F12" s="113"/>
    </row>
    <row r="13" s="14" customFormat="true" ht="28.5" customHeight="true" spans="1:6">
      <c r="A13" s="112" t="s">
        <v>2365</v>
      </c>
      <c r="B13" s="115">
        <f t="shared" ref="B13:F13" si="0">SUM(B10:B12)</f>
        <v>5960270000</v>
      </c>
      <c r="C13" s="115">
        <f t="shared" si="0"/>
        <v>6278840000</v>
      </c>
      <c r="D13" s="112" t="s">
        <v>2366</v>
      </c>
      <c r="E13" s="115">
        <f>SUM(E10:E12)</f>
        <v>2226740000</v>
      </c>
      <c r="F13" s="115">
        <f>SUM(F10:F12)</f>
        <v>2363600000</v>
      </c>
    </row>
    <row r="14" s="14" customFormat="true" ht="28.5" customHeight="true" spans="1:6">
      <c r="A14" s="114" t="s">
        <v>2330</v>
      </c>
      <c r="B14" s="114" t="s">
        <v>2330</v>
      </c>
      <c r="C14" s="114" t="s">
        <v>2330</v>
      </c>
      <c r="D14" s="112" t="s">
        <v>2367</v>
      </c>
      <c r="E14" s="115">
        <f>B13-E13</f>
        <v>3733530000</v>
      </c>
      <c r="F14" s="115">
        <f>C13-F13</f>
        <v>3915240000</v>
      </c>
    </row>
    <row r="15" s="14" customFormat="true" ht="28.5" customHeight="true" spans="1:6">
      <c r="A15" s="112" t="s">
        <v>2368</v>
      </c>
      <c r="B15" s="113">
        <v>15068740234.78</v>
      </c>
      <c r="C15" s="115">
        <f>B15+E14</f>
        <v>18802270234.78</v>
      </c>
      <c r="D15" s="112" t="s">
        <v>2369</v>
      </c>
      <c r="E15" s="115">
        <f>B15+E14</f>
        <v>18802270234.78</v>
      </c>
      <c r="F15" s="115">
        <f>C15+F14</f>
        <v>22717510234.78</v>
      </c>
    </row>
    <row r="16" s="14" customFormat="true" ht="31.5" customHeight="true" spans="1:6">
      <c r="A16" s="114" t="s">
        <v>2346</v>
      </c>
      <c r="B16" s="115">
        <f t="shared" ref="B16:F16" si="1">B13+B15</f>
        <v>21029010234.78</v>
      </c>
      <c r="C16" s="115">
        <f t="shared" si="1"/>
        <v>25081110234.78</v>
      </c>
      <c r="D16" s="114" t="s">
        <v>2346</v>
      </c>
      <c r="E16" s="115">
        <f>E13+E15</f>
        <v>21029010234.78</v>
      </c>
      <c r="F16" s="115">
        <f>F13+F15</f>
        <v>25081110234.78</v>
      </c>
    </row>
  </sheetData>
  <mergeCells count="1">
    <mergeCell ref="A2:F2"/>
  </mergeCells>
  <pageMargins left="0.75" right="0.75" top="1" bottom="1" header="0.5" footer="0.5"/>
  <pageSetup paperSize="9" orientation="portrait"/>
  <headerFooter alignWithMargins="0"/>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8"/>
  <sheetViews>
    <sheetView view="pageBreakPreview" zoomScaleNormal="100" zoomScaleSheetLayoutView="100" workbookViewId="0">
      <selection activeCell="A2" sqref="A2:H2"/>
    </sheetView>
  </sheetViews>
  <sheetFormatPr defaultColWidth="9" defaultRowHeight="13.65" outlineLevelCol="7"/>
  <cols>
    <col min="1" max="1" width="14" style="94" customWidth="true"/>
    <col min="2" max="2" width="15.095652173913" style="94" customWidth="true"/>
    <col min="3" max="3" width="20.5304347826087" style="94" customWidth="true"/>
    <col min="4" max="4" width="25.4869565217391" style="94" customWidth="true"/>
    <col min="5" max="6" width="18.3652173913043" style="94" customWidth="true"/>
    <col min="7" max="8" width="23.104347826087" style="94" customWidth="true"/>
    <col min="9" max="16382" width="9" style="92"/>
    <col min="16383" max="16384" width="9" style="95"/>
  </cols>
  <sheetData>
    <row r="1" s="92" customFormat="true" ht="17" customHeight="true" spans="1:8">
      <c r="A1" s="96" t="s">
        <v>2439</v>
      </c>
      <c r="B1" s="94"/>
      <c r="C1" s="94"/>
      <c r="D1" s="94"/>
      <c r="E1" s="94"/>
      <c r="F1" s="94"/>
      <c r="G1" s="94"/>
      <c r="H1" s="94"/>
    </row>
    <row r="2" s="92" customFormat="true" ht="27" customHeight="true" spans="1:8">
      <c r="A2" s="97" t="s">
        <v>2440</v>
      </c>
      <c r="B2" s="97"/>
      <c r="C2" s="97"/>
      <c r="D2" s="97"/>
      <c r="E2" s="97"/>
      <c r="F2" s="97"/>
      <c r="G2" s="97"/>
      <c r="H2" s="97"/>
    </row>
    <row r="3" s="92" customFormat="true" ht="15.8" spans="1:8">
      <c r="A3" s="98"/>
      <c r="B3" s="98"/>
      <c r="C3" s="98"/>
      <c r="D3" s="98"/>
      <c r="E3" s="98"/>
      <c r="F3" s="98"/>
      <c r="G3" s="98"/>
      <c r="H3" s="98" t="s">
        <v>2317</v>
      </c>
    </row>
    <row r="4" s="93" customFormat="true" ht="21" customHeight="true" spans="1:8">
      <c r="A4" s="99" t="s">
        <v>3</v>
      </c>
      <c r="B4" s="100"/>
      <c r="C4" s="101" t="s">
        <v>44</v>
      </c>
      <c r="D4" s="101" t="s">
        <v>45</v>
      </c>
      <c r="E4" s="99" t="s">
        <v>3</v>
      </c>
      <c r="F4" s="100"/>
      <c r="G4" s="101" t="s">
        <v>44</v>
      </c>
      <c r="H4" s="101" t="s">
        <v>45</v>
      </c>
    </row>
    <row r="5" s="92" customFormat="true" ht="27" customHeight="true" spans="1:8">
      <c r="A5" s="102" t="s">
        <v>2441</v>
      </c>
      <c r="B5" s="102"/>
      <c r="C5" s="10">
        <v>2396146048.19</v>
      </c>
      <c r="D5" s="10">
        <v>2677142415.1</v>
      </c>
      <c r="E5" s="102" t="s">
        <v>2442</v>
      </c>
      <c r="F5" s="102"/>
      <c r="G5" s="10">
        <v>280424157.22</v>
      </c>
      <c r="H5" s="10">
        <v>307434498.5</v>
      </c>
    </row>
    <row r="6" s="92" customFormat="true" ht="27" customHeight="true" spans="1:8">
      <c r="A6" s="102" t="s">
        <v>2420</v>
      </c>
      <c r="B6" s="102"/>
      <c r="C6" s="10">
        <v>108891955.2</v>
      </c>
      <c r="D6" s="10">
        <v>430467204.4</v>
      </c>
      <c r="E6" s="102" t="s">
        <v>2443</v>
      </c>
      <c r="F6" s="102"/>
      <c r="G6" s="10">
        <v>199981865.92</v>
      </c>
      <c r="H6" s="10">
        <v>218396989.3</v>
      </c>
    </row>
    <row r="7" s="92" customFormat="true" ht="27" customHeight="true" spans="1:8">
      <c r="A7" s="102" t="s">
        <v>2422</v>
      </c>
      <c r="B7" s="102"/>
      <c r="C7" s="10"/>
      <c r="D7" s="10"/>
      <c r="E7" s="102" t="s">
        <v>2444</v>
      </c>
      <c r="F7" s="102"/>
      <c r="G7" s="10">
        <v>80442291.3</v>
      </c>
      <c r="H7" s="10">
        <v>89037509.2</v>
      </c>
    </row>
    <row r="8" s="92" customFormat="true" ht="27" customHeight="true" spans="1:8">
      <c r="A8" s="102" t="s">
        <v>2393</v>
      </c>
      <c r="B8" s="102"/>
      <c r="C8" s="10">
        <v>804795.08</v>
      </c>
      <c r="D8" s="10">
        <v>830000</v>
      </c>
      <c r="E8" s="102" t="s">
        <v>2436</v>
      </c>
      <c r="F8" s="102"/>
      <c r="G8" s="10">
        <v>192968252.67</v>
      </c>
      <c r="H8" s="10">
        <v>164980000</v>
      </c>
    </row>
    <row r="9" s="92" customFormat="true" ht="27" customHeight="true" spans="1:8">
      <c r="A9" s="103" t="s">
        <v>2330</v>
      </c>
      <c r="B9" s="104"/>
      <c r="C9" s="105" t="s">
        <v>2330</v>
      </c>
      <c r="D9" s="105" t="s">
        <v>2330</v>
      </c>
      <c r="E9" s="102" t="s">
        <v>2445</v>
      </c>
      <c r="F9" s="102"/>
      <c r="G9" s="10">
        <v>192968252.67</v>
      </c>
      <c r="H9" s="10">
        <v>164980000</v>
      </c>
    </row>
    <row r="10" s="92" customFormat="true" ht="27" customHeight="true" spans="1:8">
      <c r="A10" s="103" t="s">
        <v>2330</v>
      </c>
      <c r="B10" s="104"/>
      <c r="C10" s="105" t="s">
        <v>2330</v>
      </c>
      <c r="D10" s="105" t="s">
        <v>2330</v>
      </c>
      <c r="E10" s="103" t="s">
        <v>2330</v>
      </c>
      <c r="F10" s="104"/>
      <c r="G10" s="107" t="s">
        <v>2330</v>
      </c>
      <c r="H10" s="107" t="s">
        <v>2330</v>
      </c>
    </row>
    <row r="11" s="92" customFormat="true" ht="27" customHeight="true" spans="1:8">
      <c r="A11" s="102" t="s">
        <v>2437</v>
      </c>
      <c r="B11" s="102"/>
      <c r="C11" s="10"/>
      <c r="D11" s="106"/>
      <c r="E11" s="102" t="s">
        <v>2438</v>
      </c>
      <c r="F11" s="102"/>
      <c r="G11" s="10"/>
      <c r="H11" s="10"/>
    </row>
    <row r="12" s="92" customFormat="true" ht="27" customHeight="true" spans="1:8">
      <c r="A12" s="102" t="s">
        <v>2359</v>
      </c>
      <c r="B12" s="102"/>
      <c r="C12" s="105">
        <v>2505842798.47</v>
      </c>
      <c r="D12" s="105">
        <v>3108439619.5</v>
      </c>
      <c r="E12" s="102" t="s">
        <v>2360</v>
      </c>
      <c r="F12" s="102"/>
      <c r="G12" s="108">
        <v>473392409.89</v>
      </c>
      <c r="H12" s="108">
        <v>472414498.5</v>
      </c>
    </row>
    <row r="13" s="92" customFormat="true" ht="27" customHeight="true" spans="1:8">
      <c r="A13" s="102" t="s">
        <v>2361</v>
      </c>
      <c r="B13" s="102"/>
      <c r="C13" s="10"/>
      <c r="D13" s="106"/>
      <c r="E13" s="102" t="s">
        <v>2362</v>
      </c>
      <c r="F13" s="102"/>
      <c r="G13" s="108"/>
      <c r="H13" s="108"/>
    </row>
    <row r="14" s="92" customFormat="true" ht="27" customHeight="true" spans="1:8">
      <c r="A14" s="102" t="s">
        <v>2363</v>
      </c>
      <c r="B14" s="102"/>
      <c r="C14" s="10"/>
      <c r="D14" s="10"/>
      <c r="E14" s="102" t="s">
        <v>2364</v>
      </c>
      <c r="F14" s="102"/>
      <c r="G14" s="108"/>
      <c r="H14" s="108"/>
    </row>
    <row r="15" s="92" customFormat="true" ht="27" customHeight="true" spans="1:8">
      <c r="A15" s="102" t="s">
        <v>2365</v>
      </c>
      <c r="B15" s="102"/>
      <c r="C15" s="105">
        <v>2505842798.47</v>
      </c>
      <c r="D15" s="105">
        <v>3108439619.5</v>
      </c>
      <c r="E15" s="102" t="s">
        <v>2366</v>
      </c>
      <c r="F15" s="102"/>
      <c r="G15" s="108">
        <v>473392409.89</v>
      </c>
      <c r="H15" s="108">
        <v>472414498.5</v>
      </c>
    </row>
    <row r="16" s="92" customFormat="true" ht="27" customHeight="true" spans="1:8">
      <c r="A16" s="102"/>
      <c r="B16" s="102"/>
      <c r="C16" s="10"/>
      <c r="D16" s="10"/>
      <c r="E16" s="102" t="s">
        <v>2367</v>
      </c>
      <c r="F16" s="102"/>
      <c r="G16" s="108">
        <v>2032450388.58</v>
      </c>
      <c r="H16" s="108">
        <v>2636025121</v>
      </c>
    </row>
    <row r="17" s="92" customFormat="true" ht="27" customHeight="true" spans="1:8">
      <c r="A17" s="102" t="s">
        <v>2368</v>
      </c>
      <c r="B17" s="102"/>
      <c r="C17" s="10">
        <v>11924954977.46</v>
      </c>
      <c r="D17" s="105">
        <v>13957405366.04</v>
      </c>
      <c r="E17" s="102" t="s">
        <v>2369</v>
      </c>
      <c r="F17" s="102"/>
      <c r="G17" s="108">
        <v>13957405366.04</v>
      </c>
      <c r="H17" s="108">
        <v>16593430487.04</v>
      </c>
    </row>
    <row r="18" s="92" customFormat="true" ht="27" customHeight="true" spans="1:8">
      <c r="A18" s="102" t="s">
        <v>1500</v>
      </c>
      <c r="B18" s="102"/>
      <c r="C18" s="105">
        <v>14430797775.93</v>
      </c>
      <c r="D18" s="105">
        <v>17065844985.54</v>
      </c>
      <c r="E18" s="102" t="s">
        <v>1500</v>
      </c>
      <c r="F18" s="102"/>
      <c r="G18" s="108">
        <v>14430797775.93</v>
      </c>
      <c r="H18" s="108">
        <v>17065844985.54</v>
      </c>
    </row>
  </sheetData>
  <mergeCells count="31">
    <mergeCell ref="A2:H2"/>
    <mergeCell ref="A4:B4"/>
    <mergeCell ref="E4:F4"/>
    <mergeCell ref="A5:B5"/>
    <mergeCell ref="E5:F5"/>
    <mergeCell ref="A6:B6"/>
    <mergeCell ref="E6:F6"/>
    <mergeCell ref="A7:B7"/>
    <mergeCell ref="E7:F7"/>
    <mergeCell ref="A8:B8"/>
    <mergeCell ref="E8:F8"/>
    <mergeCell ref="A9:B9"/>
    <mergeCell ref="E9:F9"/>
    <mergeCell ref="A10:B10"/>
    <mergeCell ref="E10:F10"/>
    <mergeCell ref="A11:B11"/>
    <mergeCell ref="E11:F11"/>
    <mergeCell ref="A12:B12"/>
    <mergeCell ref="E12:F12"/>
    <mergeCell ref="A13:B13"/>
    <mergeCell ref="E13:F13"/>
    <mergeCell ref="A14:B14"/>
    <mergeCell ref="E14:F14"/>
    <mergeCell ref="A15:B15"/>
    <mergeCell ref="E15:F15"/>
    <mergeCell ref="A16:B16"/>
    <mergeCell ref="E16:F16"/>
    <mergeCell ref="A17:B17"/>
    <mergeCell ref="E17:F17"/>
    <mergeCell ref="A18:B18"/>
    <mergeCell ref="E18:F18"/>
  </mergeCells>
  <pageMargins left="0.75" right="0.75" top="1" bottom="1" header="0.5" footer="0.5"/>
  <pageSetup paperSize="9" orientation="portrait"/>
  <headerFooter alignWithMargins="0"/>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6"/>
  <sheetViews>
    <sheetView view="pageBreakPreview" zoomScaleNormal="100" zoomScaleSheetLayoutView="100" workbookViewId="0">
      <selection activeCell="A2" sqref="A2:H2"/>
    </sheetView>
  </sheetViews>
  <sheetFormatPr defaultColWidth="9" defaultRowHeight="14.25" customHeight="true" outlineLevelCol="7"/>
  <cols>
    <col min="1" max="1" width="33.3739130434783" style="41" customWidth="true"/>
    <col min="2" max="2" width="6.62608695652174" style="41" customWidth="true"/>
    <col min="3" max="3" width="22.6260869565217" style="41" customWidth="true"/>
    <col min="4" max="4" width="22.3739130434783" style="41" customWidth="true"/>
    <col min="5" max="5" width="32.1217391304348" style="42" customWidth="true"/>
    <col min="6" max="6" width="6.62608695652174" style="41" customWidth="true"/>
    <col min="7" max="8" width="21.504347826087" style="41"/>
    <col min="9" max="16384" width="9" style="41"/>
  </cols>
  <sheetData>
    <row r="1" customHeight="true" spans="1:1">
      <c r="A1" s="43" t="s">
        <v>2446</v>
      </c>
    </row>
    <row r="2" s="41" customFormat="true" ht="27" customHeight="true" spans="1:8">
      <c r="A2" s="44" t="s">
        <v>2447</v>
      </c>
      <c r="B2" s="44"/>
      <c r="C2" s="44"/>
      <c r="D2" s="44"/>
      <c r="E2" s="44"/>
      <c r="F2" s="44"/>
      <c r="G2" s="44"/>
      <c r="H2" s="44"/>
    </row>
    <row r="3" s="41" customFormat="true" ht="15.75" customHeight="true" spans="1:8">
      <c r="A3" s="45"/>
      <c r="B3" s="46"/>
      <c r="C3" s="46"/>
      <c r="D3" s="47"/>
      <c r="E3" s="70"/>
      <c r="F3" s="47"/>
      <c r="G3" s="47"/>
      <c r="H3" s="71"/>
    </row>
    <row r="4" s="41" customFormat="true" ht="39.75" customHeight="true" spans="1:8">
      <c r="A4" s="48" t="s">
        <v>2318</v>
      </c>
      <c r="B4" s="48" t="s">
        <v>2448</v>
      </c>
      <c r="C4" s="49" t="s">
        <v>44</v>
      </c>
      <c r="D4" s="49" t="s">
        <v>45</v>
      </c>
      <c r="E4" s="72" t="s">
        <v>2318</v>
      </c>
      <c r="F4" s="73" t="s">
        <v>2448</v>
      </c>
      <c r="G4" s="49" t="s">
        <v>44</v>
      </c>
      <c r="H4" s="49" t="s">
        <v>45</v>
      </c>
    </row>
    <row r="5" s="41" customFormat="true" ht="24" customHeight="true" spans="1:8">
      <c r="A5" s="50" t="s">
        <v>2449</v>
      </c>
      <c r="B5" s="51" t="s">
        <v>2330</v>
      </c>
      <c r="C5" s="52" t="s">
        <v>2330</v>
      </c>
      <c r="D5" s="52" t="s">
        <v>2330</v>
      </c>
      <c r="E5" s="74" t="s">
        <v>2450</v>
      </c>
      <c r="F5" s="67" t="s">
        <v>2330</v>
      </c>
      <c r="G5" s="75" t="s">
        <v>2330</v>
      </c>
      <c r="H5" s="76" t="s">
        <v>2330</v>
      </c>
    </row>
    <row r="6" s="41" customFormat="true" ht="24" customHeight="true" spans="1:8">
      <c r="A6" s="53" t="s">
        <v>2451</v>
      </c>
      <c r="B6" s="54" t="s">
        <v>2452</v>
      </c>
      <c r="C6" s="55">
        <v>4246</v>
      </c>
      <c r="D6" s="55">
        <v>3900</v>
      </c>
      <c r="E6" s="77" t="s">
        <v>2453</v>
      </c>
      <c r="F6" s="52" t="s">
        <v>2452</v>
      </c>
      <c r="G6" s="78">
        <v>12308950</v>
      </c>
      <c r="H6" s="79">
        <v>12340000</v>
      </c>
    </row>
    <row r="7" s="41" customFormat="true" ht="24" customHeight="true" spans="1:8">
      <c r="A7" s="56" t="s">
        <v>2454</v>
      </c>
      <c r="B7" s="54" t="s">
        <v>2452</v>
      </c>
      <c r="C7" s="55">
        <v>5928</v>
      </c>
      <c r="D7" s="55">
        <v>5905</v>
      </c>
      <c r="E7" s="80" t="s">
        <v>2455</v>
      </c>
      <c r="F7" s="7" t="s">
        <v>2452</v>
      </c>
      <c r="G7" s="81">
        <v>0</v>
      </c>
      <c r="H7" s="81">
        <v>0</v>
      </c>
    </row>
    <row r="8" s="41" customFormat="true" ht="24" customHeight="true" spans="1:8">
      <c r="A8" s="57" t="s">
        <v>2456</v>
      </c>
      <c r="B8" s="58" t="s">
        <v>2457</v>
      </c>
      <c r="C8" s="59">
        <v>2489.7</v>
      </c>
      <c r="D8" s="59">
        <v>2169.23</v>
      </c>
      <c r="E8" s="80" t="s">
        <v>2458</v>
      </c>
      <c r="F8" s="7" t="s">
        <v>2452</v>
      </c>
      <c r="G8" s="81">
        <v>12308950</v>
      </c>
      <c r="H8" s="81">
        <v>12340000</v>
      </c>
    </row>
    <row r="9" s="41" customFormat="true" ht="24" customHeight="true" spans="1:8">
      <c r="A9" s="57" t="s">
        <v>2459</v>
      </c>
      <c r="B9" s="60" t="s">
        <v>2457</v>
      </c>
      <c r="C9" s="61">
        <v>49.11</v>
      </c>
      <c r="D9" s="61">
        <v>50.77</v>
      </c>
      <c r="E9" s="80" t="s">
        <v>2460</v>
      </c>
      <c r="F9" s="7" t="s">
        <v>2330</v>
      </c>
      <c r="G9" s="82" t="s">
        <v>2330</v>
      </c>
      <c r="H9" s="82" t="s">
        <v>2330</v>
      </c>
    </row>
    <row r="10" s="41" customFormat="true" ht="24" customHeight="true" spans="1:8">
      <c r="A10" s="50" t="s">
        <v>2461</v>
      </c>
      <c r="B10" s="52" t="s">
        <v>2330</v>
      </c>
      <c r="C10" s="52" t="s">
        <v>2330</v>
      </c>
      <c r="D10" s="52" t="s">
        <v>2330</v>
      </c>
      <c r="E10" s="80" t="s">
        <v>2462</v>
      </c>
      <c r="F10" s="7" t="s">
        <v>2463</v>
      </c>
      <c r="G10" s="83">
        <v>320244000000</v>
      </c>
      <c r="H10" s="83">
        <v>349468800000</v>
      </c>
    </row>
    <row r="11" s="41" customFormat="true" ht="24" customHeight="true" spans="1:8">
      <c r="A11" s="62" t="s">
        <v>2453</v>
      </c>
      <c r="B11" s="63" t="s">
        <v>2452</v>
      </c>
      <c r="C11" s="55">
        <f>C12+C13</f>
        <v>244776</v>
      </c>
      <c r="D11" s="55">
        <f>D12+D13</f>
        <v>251534</v>
      </c>
      <c r="E11" s="80" t="s">
        <v>2464</v>
      </c>
      <c r="F11" s="7" t="s">
        <v>2463</v>
      </c>
      <c r="G11" s="83">
        <v>320244000000</v>
      </c>
      <c r="H11" s="83">
        <v>349468800000</v>
      </c>
    </row>
    <row r="12" s="41" customFormat="true" ht="24" customHeight="true" spans="1:8">
      <c r="A12" s="62" t="s">
        <v>2465</v>
      </c>
      <c r="B12" s="63" t="s">
        <v>2452</v>
      </c>
      <c r="C12" s="55">
        <v>192586</v>
      </c>
      <c r="D12" s="55">
        <v>196399</v>
      </c>
      <c r="E12" s="80" t="s">
        <v>2466</v>
      </c>
      <c r="F12" s="7" t="s">
        <v>2467</v>
      </c>
      <c r="G12" s="83">
        <v>1</v>
      </c>
      <c r="H12" s="83">
        <v>1</v>
      </c>
    </row>
    <row r="13" s="41" customFormat="true" ht="24" customHeight="true" spans="1:8">
      <c r="A13" s="62" t="s">
        <v>2468</v>
      </c>
      <c r="B13" s="63" t="s">
        <v>2452</v>
      </c>
      <c r="C13" s="55">
        <v>52190</v>
      </c>
      <c r="D13" s="55">
        <v>55135</v>
      </c>
      <c r="E13" s="80" t="s">
        <v>2469</v>
      </c>
      <c r="F13" s="7" t="s">
        <v>2457</v>
      </c>
      <c r="G13" s="84">
        <v>26017.1663708115</v>
      </c>
      <c r="H13" s="84">
        <v>28320</v>
      </c>
    </row>
    <row r="14" s="41" customFormat="true" ht="24" customHeight="true" spans="1:8">
      <c r="A14" s="64" t="s">
        <v>2470</v>
      </c>
      <c r="B14" s="65" t="s">
        <v>2452</v>
      </c>
      <c r="C14" s="66">
        <v>192586</v>
      </c>
      <c r="D14" s="66">
        <v>196399</v>
      </c>
      <c r="E14" s="80" t="s">
        <v>2471</v>
      </c>
      <c r="F14" s="7" t="s">
        <v>2472</v>
      </c>
      <c r="G14" s="81">
        <v>587410</v>
      </c>
      <c r="H14" s="81">
        <v>559248</v>
      </c>
    </row>
    <row r="15" s="41" customFormat="true" ht="24" customHeight="true" spans="1:8">
      <c r="A15" s="57" t="s">
        <v>2460</v>
      </c>
      <c r="B15" s="67" t="s">
        <v>2330</v>
      </c>
      <c r="C15" s="52" t="s">
        <v>2330</v>
      </c>
      <c r="D15" s="52" t="s">
        <v>2330</v>
      </c>
      <c r="E15" s="80" t="s">
        <v>2473</v>
      </c>
      <c r="F15" s="7" t="s">
        <v>2472</v>
      </c>
      <c r="G15" s="81">
        <v>587410</v>
      </c>
      <c r="H15" s="81">
        <v>559248</v>
      </c>
    </row>
    <row r="16" s="41" customFormat="true" ht="24" customHeight="true" spans="1:8">
      <c r="A16" s="57" t="s">
        <v>2474</v>
      </c>
      <c r="B16" s="60" t="s">
        <v>2463</v>
      </c>
      <c r="C16" s="59">
        <v>37276374846</v>
      </c>
      <c r="D16" s="59">
        <v>37945983687.36</v>
      </c>
      <c r="E16" s="85" t="s">
        <v>2475</v>
      </c>
      <c r="F16" s="86" t="s">
        <v>2452</v>
      </c>
      <c r="G16" s="81">
        <v>10631085</v>
      </c>
      <c r="H16" s="81">
        <v>10705600</v>
      </c>
    </row>
    <row r="17" s="41" customFormat="true" ht="24" customHeight="true" spans="1:8">
      <c r="A17" s="57" t="s">
        <v>2476</v>
      </c>
      <c r="B17" s="60" t="s">
        <v>2463</v>
      </c>
      <c r="C17" s="59">
        <v>37276374846</v>
      </c>
      <c r="D17" s="59">
        <v>37945983687.36</v>
      </c>
      <c r="E17" s="87" t="s">
        <v>2477</v>
      </c>
      <c r="F17" s="86" t="s">
        <v>2452</v>
      </c>
      <c r="G17" s="81">
        <v>13432</v>
      </c>
      <c r="H17" s="81">
        <v>13432</v>
      </c>
    </row>
    <row r="18" s="41" customFormat="true" ht="24" customHeight="true" spans="1:8">
      <c r="A18" s="57" t="s">
        <v>2466</v>
      </c>
      <c r="B18" s="60" t="s">
        <v>2467</v>
      </c>
      <c r="C18" s="59">
        <v>24</v>
      </c>
      <c r="D18" s="59">
        <v>24</v>
      </c>
      <c r="E18" s="88" t="s">
        <v>2478</v>
      </c>
      <c r="F18" s="89" t="s">
        <v>2330</v>
      </c>
      <c r="G18" s="90" t="s">
        <v>2330</v>
      </c>
      <c r="H18" s="90" t="s">
        <v>2330</v>
      </c>
    </row>
    <row r="19" s="41" customFormat="true" ht="24" customHeight="true" spans="1:8">
      <c r="A19" s="57" t="s">
        <v>2469</v>
      </c>
      <c r="B19" s="60" t="s">
        <v>2457</v>
      </c>
      <c r="C19" s="59">
        <v>193557.033460376</v>
      </c>
      <c r="D19" s="59">
        <v>193208.64</v>
      </c>
      <c r="E19" s="88" t="s">
        <v>2479</v>
      </c>
      <c r="F19" s="89" t="s">
        <v>2452</v>
      </c>
      <c r="G19" s="91">
        <v>2960580</v>
      </c>
      <c r="H19" s="91">
        <v>3100000</v>
      </c>
    </row>
    <row r="20" s="41" customFormat="true" ht="24" customHeight="true" spans="1:8">
      <c r="A20" s="50" t="s">
        <v>2480</v>
      </c>
      <c r="B20" s="68" t="s">
        <v>2457</v>
      </c>
      <c r="C20" s="55">
        <v>91764</v>
      </c>
      <c r="D20" s="69">
        <v>99105</v>
      </c>
      <c r="E20" s="88" t="s">
        <v>2481</v>
      </c>
      <c r="F20" s="89" t="s">
        <v>2463</v>
      </c>
      <c r="G20" s="91">
        <v>232550000000</v>
      </c>
      <c r="H20" s="91">
        <v>256308000000</v>
      </c>
    </row>
    <row r="21" s="41" customFormat="true" ht="24" customHeight="true" spans="5:5">
      <c r="E21" s="42"/>
    </row>
    <row r="22" s="41" customFormat="true" ht="24" customHeight="true" spans="5:5">
      <c r="E22" s="42"/>
    </row>
    <row r="23" s="41" customFormat="true" ht="24" customHeight="true" spans="5:5">
      <c r="E23" s="42"/>
    </row>
    <row r="24" s="41" customFormat="true" ht="24" customHeight="true" spans="5:5">
      <c r="E24" s="42"/>
    </row>
    <row r="25" s="41" customFormat="true" ht="24" customHeight="true" spans="5:5">
      <c r="E25" s="42"/>
    </row>
    <row r="26" s="41" customFormat="true" ht="16.5" customHeight="true" spans="5:5">
      <c r="E26" s="42"/>
    </row>
  </sheetData>
  <mergeCells count="1">
    <mergeCell ref="A2:H2"/>
  </mergeCells>
  <pageMargins left="0.75" right="0.75" top="1" bottom="1" header="0.5" footer="0.5"/>
  <pageSetup paperSize="9" orientation="portrait"/>
  <headerFooter alignWithMargins="0"/>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0"/>
  <sheetViews>
    <sheetView view="pageBreakPreview" zoomScaleNormal="100" zoomScaleSheetLayoutView="100" workbookViewId="0">
      <selection activeCell="A2" sqref="A2:H2"/>
    </sheetView>
  </sheetViews>
  <sheetFormatPr defaultColWidth="8" defaultRowHeight="15.8" outlineLevelCol="7"/>
  <cols>
    <col min="1" max="1" width="43.9652173913043" style="15"/>
    <col min="2" max="2" width="6.62608695652174" style="15"/>
    <col min="3" max="4" width="23.895652173913" style="15"/>
    <col min="5" max="5" width="43.9652173913043" style="15"/>
    <col min="6" max="6" width="6.62608695652174" style="15"/>
    <col min="7" max="8" width="23.895652173913" style="15"/>
    <col min="9" max="16384" width="8" style="14"/>
  </cols>
  <sheetData>
    <row r="1" ht="14.4" spans="1:1">
      <c r="A1" s="16" t="s">
        <v>2482</v>
      </c>
    </row>
    <row r="2" s="14" customFormat="true" ht="20.15" spans="1:8">
      <c r="A2" s="17" t="s">
        <v>2483</v>
      </c>
      <c r="B2" s="18"/>
      <c r="C2" s="18"/>
      <c r="D2" s="18"/>
      <c r="E2" s="18"/>
      <c r="F2" s="18"/>
      <c r="G2" s="18"/>
      <c r="H2" s="18"/>
    </row>
    <row r="3" s="14" customFormat="true" ht="21" customHeight="true" spans="1:8">
      <c r="A3" s="19"/>
      <c r="B3" s="19"/>
      <c r="C3" s="19"/>
      <c r="D3" s="19"/>
      <c r="E3" s="35"/>
      <c r="F3" s="35"/>
      <c r="G3" s="35"/>
      <c r="H3" s="36"/>
    </row>
    <row r="4" s="14" customFormat="true" ht="28.8" customHeight="true" spans="1:8">
      <c r="A4" s="20" t="s">
        <v>2318</v>
      </c>
      <c r="B4" s="20" t="s">
        <v>2448</v>
      </c>
      <c r="C4" s="20" t="s">
        <v>44</v>
      </c>
      <c r="D4" s="21" t="s">
        <v>45</v>
      </c>
      <c r="E4" s="37" t="s">
        <v>2318</v>
      </c>
      <c r="F4" s="37" t="s">
        <v>2448</v>
      </c>
      <c r="G4" s="37" t="s">
        <v>44</v>
      </c>
      <c r="H4" s="37" t="s">
        <v>45</v>
      </c>
    </row>
    <row r="5" s="14" customFormat="true" ht="28.8" customHeight="true" spans="1:8">
      <c r="A5" s="22" t="s">
        <v>2484</v>
      </c>
      <c r="B5" s="23" t="s">
        <v>2330</v>
      </c>
      <c r="C5" s="23" t="s">
        <v>2330</v>
      </c>
      <c r="D5" s="24" t="s">
        <v>2330</v>
      </c>
      <c r="E5" s="29" t="s">
        <v>2485</v>
      </c>
      <c r="F5" s="32" t="s">
        <v>2463</v>
      </c>
      <c r="G5" s="33">
        <v>0</v>
      </c>
      <c r="H5" s="33">
        <f>G8</f>
        <v>0</v>
      </c>
    </row>
    <row r="6" s="14" customFormat="true" ht="28.8" customHeight="true" spans="1:8">
      <c r="A6" s="22" t="s">
        <v>2453</v>
      </c>
      <c r="B6" s="23" t="s">
        <v>2452</v>
      </c>
      <c r="C6" s="25">
        <f>C7+C8</f>
        <v>13307702</v>
      </c>
      <c r="D6" s="26">
        <f>D7+D8</f>
        <v>13673053</v>
      </c>
      <c r="E6" s="29" t="s">
        <v>2486</v>
      </c>
      <c r="F6" s="32" t="s">
        <v>2463</v>
      </c>
      <c r="G6" s="33">
        <v>0</v>
      </c>
      <c r="H6" s="33">
        <v>0</v>
      </c>
    </row>
    <row r="7" s="14" customFormat="true" ht="28.8" customHeight="true" spans="1:8">
      <c r="A7" s="27" t="s">
        <v>2487</v>
      </c>
      <c r="B7" s="28" t="s">
        <v>2452</v>
      </c>
      <c r="C7" s="25">
        <v>12810372</v>
      </c>
      <c r="D7" s="26">
        <v>13145723</v>
      </c>
      <c r="E7" s="29" t="s">
        <v>2488</v>
      </c>
      <c r="F7" s="32" t="s">
        <v>2463</v>
      </c>
      <c r="G7" s="33">
        <v>0</v>
      </c>
      <c r="H7" s="33">
        <v>0</v>
      </c>
    </row>
    <row r="8" s="14" customFormat="true" ht="28.8" customHeight="true" spans="1:8">
      <c r="A8" s="29" t="s">
        <v>2489</v>
      </c>
      <c r="B8" s="30" t="s">
        <v>2452</v>
      </c>
      <c r="C8" s="25">
        <v>497330</v>
      </c>
      <c r="D8" s="26">
        <v>527330</v>
      </c>
      <c r="E8" s="29" t="s">
        <v>2490</v>
      </c>
      <c r="F8" s="32" t="s">
        <v>2463</v>
      </c>
      <c r="G8" s="33">
        <f>G5-G6+G7</f>
        <v>0</v>
      </c>
      <c r="H8" s="33">
        <f>H5-H6+H7</f>
        <v>0</v>
      </c>
    </row>
    <row r="9" s="14" customFormat="true" ht="28.8" customHeight="true" spans="1:8">
      <c r="A9" s="29" t="s">
        <v>2470</v>
      </c>
      <c r="B9" s="30" t="s">
        <v>2452</v>
      </c>
      <c r="C9" s="25">
        <v>12810372</v>
      </c>
      <c r="D9" s="26">
        <v>13112468</v>
      </c>
      <c r="E9" s="29" t="s">
        <v>2491</v>
      </c>
      <c r="F9" s="32" t="s">
        <v>2463</v>
      </c>
      <c r="G9" s="33">
        <v>0</v>
      </c>
      <c r="H9" s="33">
        <v>0</v>
      </c>
    </row>
    <row r="10" s="14" customFormat="true" ht="28.8" customHeight="true" spans="1:8">
      <c r="A10" s="29" t="s">
        <v>2460</v>
      </c>
      <c r="B10" s="30" t="s">
        <v>2330</v>
      </c>
      <c r="C10" s="28" t="s">
        <v>2330</v>
      </c>
      <c r="D10" s="31" t="s">
        <v>2330</v>
      </c>
      <c r="E10" s="29" t="s">
        <v>2492</v>
      </c>
      <c r="F10" s="32" t="s">
        <v>2463</v>
      </c>
      <c r="G10" s="33">
        <v>0</v>
      </c>
      <c r="H10" s="33">
        <v>0</v>
      </c>
    </row>
    <row r="11" s="14" customFormat="true" ht="28.8" customHeight="true" spans="1:8">
      <c r="A11" s="29" t="s">
        <v>2462</v>
      </c>
      <c r="B11" s="32" t="s">
        <v>2463</v>
      </c>
      <c r="C11" s="33">
        <v>1609677120112.65</v>
      </c>
      <c r="D11" s="33">
        <v>1749939072265.97</v>
      </c>
      <c r="E11" s="29" t="s">
        <v>2493</v>
      </c>
      <c r="F11" s="32" t="s">
        <v>2330</v>
      </c>
      <c r="G11" s="38" t="s">
        <v>2330</v>
      </c>
      <c r="H11" s="38" t="s">
        <v>2330</v>
      </c>
    </row>
    <row r="12" s="14" customFormat="true" ht="28.8" customHeight="true" spans="1:8">
      <c r="A12" s="29" t="s">
        <v>2464</v>
      </c>
      <c r="B12" s="32" t="s">
        <v>2463</v>
      </c>
      <c r="C12" s="33">
        <v>1609677120112.65</v>
      </c>
      <c r="D12" s="33">
        <v>1749939072265.97</v>
      </c>
      <c r="E12" s="29" t="s">
        <v>2494</v>
      </c>
      <c r="F12" s="30" t="s">
        <v>2452</v>
      </c>
      <c r="G12" s="39">
        <v>3216341</v>
      </c>
      <c r="H12" s="39">
        <v>3420000</v>
      </c>
    </row>
    <row r="13" s="14" customFormat="true" ht="28.8" customHeight="true" spans="1:8">
      <c r="A13" s="29" t="s">
        <v>2466</v>
      </c>
      <c r="B13" s="32" t="s">
        <v>2467</v>
      </c>
      <c r="C13" s="33">
        <f>IF(C12=0,0,(C18+G7)/C12)*100</f>
        <v>3.1950547579735</v>
      </c>
      <c r="D13" s="33">
        <f>IF(D12=0,0,(D18+H7)/D12)*100</f>
        <v>3.51308431949831</v>
      </c>
      <c r="E13" s="29" t="s">
        <v>2495</v>
      </c>
      <c r="F13" s="29" t="s">
        <v>2457</v>
      </c>
      <c r="G13" s="33">
        <f>G14+G15</f>
        <v>1735.27</v>
      </c>
      <c r="H13" s="33">
        <f>H14+H15</f>
        <v>1679.47</v>
      </c>
    </row>
    <row r="14" s="14" customFormat="true" ht="28.8" customHeight="true" spans="1:8">
      <c r="A14" s="29" t="s">
        <v>2496</v>
      </c>
      <c r="B14" s="32" t="s">
        <v>2467</v>
      </c>
      <c r="C14" s="33">
        <v>2.37</v>
      </c>
      <c r="D14" s="33">
        <v>2.68</v>
      </c>
      <c r="E14" s="29" t="s">
        <v>2497</v>
      </c>
      <c r="F14" s="29" t="s">
        <v>2457</v>
      </c>
      <c r="G14" s="33">
        <v>1001.27</v>
      </c>
      <c r="H14" s="33">
        <v>1016.8</v>
      </c>
    </row>
    <row r="15" s="14" customFormat="true" ht="28.8" customHeight="true" spans="1:8">
      <c r="A15" s="29" t="s">
        <v>2498</v>
      </c>
      <c r="B15" s="32" t="s">
        <v>2467</v>
      </c>
      <c r="C15" s="33">
        <v>0.82</v>
      </c>
      <c r="D15" s="33">
        <v>0.83</v>
      </c>
      <c r="E15" s="29" t="s">
        <v>2499</v>
      </c>
      <c r="F15" s="29" t="s">
        <v>2457</v>
      </c>
      <c r="G15" s="33">
        <v>734</v>
      </c>
      <c r="H15" s="33">
        <v>662.67</v>
      </c>
    </row>
    <row r="16" s="14" customFormat="true" ht="28.8" customHeight="true" spans="1:8">
      <c r="A16" s="29" t="s">
        <v>2469</v>
      </c>
      <c r="B16" s="32" t="s">
        <v>2457</v>
      </c>
      <c r="C16" s="33">
        <f>IF(C9=0,0,C12/C9)</f>
        <v>125654.205835135</v>
      </c>
      <c r="D16" s="33">
        <f>IF(D9=0,0,D12/D9)</f>
        <v>133456.117663431</v>
      </c>
      <c r="E16" s="29" t="s">
        <v>2500</v>
      </c>
      <c r="F16" s="32" t="s">
        <v>2330</v>
      </c>
      <c r="G16" s="38" t="s">
        <v>2330</v>
      </c>
      <c r="H16" s="38" t="s">
        <v>2330</v>
      </c>
    </row>
    <row r="17" s="14" customFormat="true" ht="28.8" customHeight="true" spans="1:8">
      <c r="A17" s="29" t="s">
        <v>2501</v>
      </c>
      <c r="B17" s="32" t="s">
        <v>2330</v>
      </c>
      <c r="C17" s="32" t="s">
        <v>2330</v>
      </c>
      <c r="D17" s="32" t="s">
        <v>2330</v>
      </c>
      <c r="E17" s="29" t="s">
        <v>2502</v>
      </c>
      <c r="F17" s="30" t="s">
        <v>2452</v>
      </c>
      <c r="G17" s="39">
        <v>0</v>
      </c>
      <c r="H17" s="39">
        <v>0</v>
      </c>
    </row>
    <row r="18" s="14" customFormat="true" ht="28.8" customHeight="true" spans="1:8">
      <c r="A18" s="29" t="s">
        <v>2503</v>
      </c>
      <c r="B18" s="32" t="s">
        <v>2463</v>
      </c>
      <c r="C18" s="33">
        <v>51430065414.17</v>
      </c>
      <c r="D18" s="33">
        <v>61476835148.55</v>
      </c>
      <c r="E18" s="29" t="s">
        <v>2504</v>
      </c>
      <c r="F18" s="32" t="s">
        <v>2457</v>
      </c>
      <c r="G18" s="33">
        <v>0</v>
      </c>
      <c r="H18" s="33">
        <v>0</v>
      </c>
    </row>
    <row r="19" s="14" customFormat="true" ht="28.8" customHeight="true" spans="1:8">
      <c r="A19" s="29" t="s">
        <v>2505</v>
      </c>
      <c r="B19" s="32" t="s">
        <v>2330</v>
      </c>
      <c r="C19" s="32" t="s">
        <v>2330</v>
      </c>
      <c r="D19" s="32" t="s">
        <v>2330</v>
      </c>
      <c r="E19" s="29" t="s">
        <v>2506</v>
      </c>
      <c r="F19" s="32" t="s">
        <v>2457</v>
      </c>
      <c r="G19" s="33">
        <v>0</v>
      </c>
      <c r="H19" s="33">
        <v>0</v>
      </c>
    </row>
    <row r="20" s="14" customFormat="true" ht="28.8" customHeight="true" spans="1:8">
      <c r="A20" s="34"/>
      <c r="B20" s="34"/>
      <c r="C20" s="34"/>
      <c r="D20" s="34"/>
      <c r="E20" s="34"/>
      <c r="F20" s="34"/>
      <c r="G20" s="34"/>
      <c r="H20" s="40" t="s">
        <v>2507</v>
      </c>
    </row>
  </sheetData>
  <mergeCells count="1">
    <mergeCell ref="A2:H2"/>
  </mergeCells>
  <pageMargins left="0.75" right="0.75" top="1" bottom="1" header="0.5" footer="0.5"/>
  <pageSetup paperSize="9" orientation="portrait"/>
  <headerFooter alignWithMargins="0"/>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1"/>
  <sheetViews>
    <sheetView view="pageBreakPreview" zoomScaleNormal="100" zoomScaleSheetLayoutView="100" workbookViewId="0">
      <selection activeCell="D18" sqref="D18"/>
    </sheetView>
  </sheetViews>
  <sheetFormatPr defaultColWidth="9" defaultRowHeight="13.65" outlineLevelCol="4"/>
  <cols>
    <col min="1" max="1" width="16" style="2" customWidth="true"/>
    <col min="2" max="2" width="10.504347826087" style="2" customWidth="true"/>
    <col min="3" max="3" width="10" style="2" customWidth="true"/>
    <col min="4" max="4" width="30" style="2" customWidth="true"/>
    <col min="5" max="5" width="28.6347826086957" style="2" customWidth="true"/>
    <col min="6" max="6" width="17.1304347826087" style="1" customWidth="true"/>
    <col min="7" max="7" width="13.504347826087" style="1" customWidth="true"/>
    <col min="8" max="16384" width="9" style="1"/>
  </cols>
  <sheetData>
    <row r="1" s="1" customFormat="true" ht="24" customHeight="true" spans="1:5">
      <c r="A1" s="3" t="s">
        <v>2508</v>
      </c>
      <c r="B1" s="4"/>
      <c r="C1" s="4"/>
      <c r="D1" s="4"/>
      <c r="E1" s="4"/>
    </row>
    <row r="2" s="1" customFormat="true" ht="42" customHeight="true" spans="1:5">
      <c r="A2" s="5" t="s">
        <v>2509</v>
      </c>
      <c r="B2" s="5"/>
      <c r="C2" s="5"/>
      <c r="D2" s="5"/>
      <c r="E2" s="5"/>
    </row>
    <row r="3" s="1" customFormat="true" ht="21" customHeight="true" spans="1:5">
      <c r="A3" s="6"/>
      <c r="B3" s="6"/>
      <c r="C3" s="6"/>
      <c r="D3" s="6"/>
      <c r="E3" s="13" t="s">
        <v>2317</v>
      </c>
    </row>
    <row r="4" s="1" customFormat="true" ht="41" customHeight="true" spans="1:5">
      <c r="A4" s="7" t="s">
        <v>3</v>
      </c>
      <c r="B4" s="7"/>
      <c r="C4" s="7" t="s">
        <v>2448</v>
      </c>
      <c r="D4" s="7" t="s">
        <v>2510</v>
      </c>
      <c r="E4" s="7" t="s">
        <v>45</v>
      </c>
    </row>
    <row r="5" s="1" customFormat="true" ht="41" customHeight="true" spans="1:5">
      <c r="A5" s="8" t="s">
        <v>2511</v>
      </c>
      <c r="B5" s="8"/>
      <c r="C5" s="7" t="s">
        <v>2452</v>
      </c>
      <c r="D5" s="9">
        <v>15921860</v>
      </c>
      <c r="E5" s="9">
        <v>16801384</v>
      </c>
    </row>
    <row r="6" s="1" customFormat="true" ht="41" customHeight="true" spans="1:5">
      <c r="A6" s="8" t="s">
        <v>2512</v>
      </c>
      <c r="B6" s="8"/>
      <c r="C6" s="7" t="s">
        <v>2463</v>
      </c>
      <c r="D6" s="10">
        <v>1912737418886.02</v>
      </c>
      <c r="E6" s="10">
        <v>2172952336375.17</v>
      </c>
    </row>
    <row r="7" s="1" customFormat="true" ht="17" customHeight="true" spans="1:5">
      <c r="A7" s="11"/>
      <c r="B7" s="11"/>
      <c r="C7" s="12"/>
      <c r="D7" s="2"/>
      <c r="E7" s="2"/>
    </row>
    <row r="8" s="1" customFormat="true" ht="15" customHeight="true" spans="1:5">
      <c r="A8" s="11"/>
      <c r="B8" s="11"/>
      <c r="C8" s="12"/>
      <c r="D8" s="2"/>
      <c r="E8" s="2"/>
    </row>
    <row r="9" s="1" customFormat="true" ht="15" customHeight="true" spans="1:5">
      <c r="A9" s="11"/>
      <c r="B9" s="11"/>
      <c r="C9" s="12"/>
      <c r="D9" s="2"/>
      <c r="E9" s="2"/>
    </row>
    <row r="10" s="1" customFormat="true" ht="15" customHeight="true" spans="1:5">
      <c r="A10" s="11"/>
      <c r="B10" s="11"/>
      <c r="C10" s="12"/>
      <c r="D10" s="2"/>
      <c r="E10" s="2"/>
    </row>
    <row r="11" s="1" customFormat="true" ht="15" customHeight="true" spans="1:5">
      <c r="A11" s="11"/>
      <c r="B11" s="11"/>
      <c r="C11" s="12"/>
      <c r="D11" s="2"/>
      <c r="E11" s="2"/>
    </row>
  </sheetData>
  <mergeCells count="4">
    <mergeCell ref="A2:E2"/>
    <mergeCell ref="A4:B4"/>
    <mergeCell ref="A5:B5"/>
    <mergeCell ref="A6:B6"/>
  </mergeCells>
  <pageMargins left="0.75" right="0.75" top="1" bottom="1" header="0.5" footer="0.5"/>
  <pageSetup paperSize="9" orientation="portrait"/>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0"/>
  <sheetViews>
    <sheetView view="pageBreakPreview" zoomScaleNormal="80" zoomScaleSheetLayoutView="100" topLeftCell="A23" workbookViewId="0">
      <selection activeCell="C27" sqref="C27"/>
    </sheetView>
  </sheetViews>
  <sheetFormatPr defaultColWidth="8.72173913043478" defaultRowHeight="13.65" outlineLevelCol="4"/>
  <cols>
    <col min="1" max="1" width="28.1826086956522" style="508" customWidth="true"/>
    <col min="2" max="4" width="15.6347826086957" style="508" customWidth="true"/>
    <col min="5" max="5" width="40.7217391304348" style="508" customWidth="true"/>
    <col min="6" max="16384" width="8.72173913043478" style="508"/>
  </cols>
  <sheetData>
    <row r="1" s="508" customFormat="true" spans="1:1">
      <c r="A1" s="603" t="s">
        <v>1444</v>
      </c>
    </row>
    <row r="2" s="508" customFormat="true" ht="25" customHeight="true" spans="1:5">
      <c r="A2" s="604" t="s">
        <v>1445</v>
      </c>
      <c r="B2" s="604"/>
      <c r="C2" s="604"/>
      <c r="D2" s="604"/>
      <c r="E2" s="604"/>
    </row>
    <row r="3" s="508" customFormat="true" ht="25" customHeight="true" spans="1:5">
      <c r="A3" s="605" t="s">
        <v>2</v>
      </c>
      <c r="B3" s="605"/>
      <c r="C3" s="605"/>
      <c r="D3" s="605"/>
      <c r="E3" s="605"/>
    </row>
    <row r="4" s="508" customFormat="true" ht="25" customHeight="true" spans="1:5">
      <c r="A4" s="205" t="s">
        <v>3</v>
      </c>
      <c r="B4" s="205" t="s">
        <v>42</v>
      </c>
      <c r="C4" s="205" t="s">
        <v>45</v>
      </c>
      <c r="D4" s="205" t="s">
        <v>6</v>
      </c>
      <c r="E4" s="205" t="s">
        <v>1446</v>
      </c>
    </row>
    <row r="5" s="508" customFormat="true" ht="25" customHeight="true" spans="1:5">
      <c r="A5" s="340" t="s">
        <v>50</v>
      </c>
      <c r="B5" s="606">
        <v>4054357</v>
      </c>
      <c r="C5" s="606">
        <v>4080046.672557</v>
      </c>
      <c r="D5" s="607">
        <f t="shared" ref="D5:D19" si="0">C5/B5-1</f>
        <v>0.00633631240588839</v>
      </c>
      <c r="E5" s="608"/>
    </row>
    <row r="6" s="508" customFormat="true" ht="25" customHeight="true" spans="1:5">
      <c r="A6" s="340" t="s">
        <v>219</v>
      </c>
      <c r="B6" s="606" t="s">
        <v>1447</v>
      </c>
      <c r="C6" s="606" t="s">
        <v>1447</v>
      </c>
      <c r="D6" s="607"/>
      <c r="E6" s="608"/>
    </row>
    <row r="7" s="508" customFormat="true" ht="54.7" spans="1:5">
      <c r="A7" s="340" t="s">
        <v>224</v>
      </c>
      <c r="B7" s="606">
        <v>42772</v>
      </c>
      <c r="C7" s="606">
        <v>66429.3682147</v>
      </c>
      <c r="D7" s="607">
        <f t="shared" ref="D7:D19" si="1">C7/B7-1</f>
        <v>0.553104091805387</v>
      </c>
      <c r="E7" s="608" t="s">
        <v>1448</v>
      </c>
    </row>
    <row r="8" s="508" customFormat="true" ht="30" customHeight="true" spans="1:5">
      <c r="A8" s="340" t="s">
        <v>246</v>
      </c>
      <c r="B8" s="606">
        <v>3114557</v>
      </c>
      <c r="C8" s="606">
        <v>3046178.47039987</v>
      </c>
      <c r="D8" s="607">
        <f t="shared" si="1"/>
        <v>-0.0219544961290257</v>
      </c>
      <c r="E8" s="608" t="s">
        <v>1449</v>
      </c>
    </row>
    <row r="9" s="508" customFormat="true" ht="68.4" spans="1:5">
      <c r="A9" s="340" t="s">
        <v>313</v>
      </c>
      <c r="B9" s="606">
        <v>9875549</v>
      </c>
      <c r="C9" s="606">
        <v>10541535.5519309</v>
      </c>
      <c r="D9" s="607">
        <f t="shared" si="1"/>
        <v>0.0674379269376215</v>
      </c>
      <c r="E9" s="608" t="s">
        <v>1450</v>
      </c>
    </row>
    <row r="10" s="508" customFormat="true" ht="30" customHeight="true" spans="1:5">
      <c r="A10" s="340" t="s">
        <v>382</v>
      </c>
      <c r="B10" s="606">
        <v>4811863</v>
      </c>
      <c r="C10" s="606">
        <v>5143553.854986</v>
      </c>
      <c r="D10" s="607">
        <f t="shared" si="1"/>
        <v>0.0689318991388574</v>
      </c>
      <c r="E10" s="608"/>
    </row>
    <row r="11" s="508" customFormat="true" ht="30" customHeight="true" spans="1:5">
      <c r="A11" s="340" t="s">
        <v>447</v>
      </c>
      <c r="B11" s="606">
        <v>800101</v>
      </c>
      <c r="C11" s="606">
        <v>857408.959002</v>
      </c>
      <c r="D11" s="607">
        <f t="shared" si="1"/>
        <v>0.0716259059818698</v>
      </c>
      <c r="E11" s="608"/>
    </row>
    <row r="12" s="508" customFormat="true" ht="30" customHeight="true" spans="1:5">
      <c r="A12" s="340" t="s">
        <v>498</v>
      </c>
      <c r="B12" s="606">
        <v>2781687</v>
      </c>
      <c r="C12" s="606">
        <v>2994839.653843</v>
      </c>
      <c r="D12" s="607">
        <f t="shared" si="1"/>
        <v>0.0766271165098733</v>
      </c>
      <c r="E12" s="608"/>
    </row>
    <row r="13" s="508" customFormat="true" ht="30" customHeight="true" spans="1:5">
      <c r="A13" s="340" t="s">
        <v>636</v>
      </c>
      <c r="B13" s="606">
        <v>4202508</v>
      </c>
      <c r="C13" s="606">
        <v>4609589.257743</v>
      </c>
      <c r="D13" s="607">
        <f t="shared" si="1"/>
        <v>0.0968662659875961</v>
      </c>
      <c r="E13" s="608"/>
    </row>
    <row r="14" s="508" customFormat="true" ht="30" customHeight="true" spans="1:5">
      <c r="A14" s="340" t="s">
        <v>721</v>
      </c>
      <c r="B14" s="606">
        <v>1717591</v>
      </c>
      <c r="C14" s="606">
        <v>1823721.446929</v>
      </c>
      <c r="D14" s="607">
        <f t="shared" si="1"/>
        <v>0.0617902905458867</v>
      </c>
      <c r="E14" s="608"/>
    </row>
    <row r="15" s="508" customFormat="true" ht="30" customHeight="true" spans="1:5">
      <c r="A15" s="340" t="s">
        <v>806</v>
      </c>
      <c r="B15" s="606">
        <v>5774080</v>
      </c>
      <c r="C15" s="606">
        <v>5726172</v>
      </c>
      <c r="D15" s="607">
        <f t="shared" si="1"/>
        <v>-0.00829707936156066</v>
      </c>
      <c r="E15" s="608"/>
    </row>
    <row r="16" s="508" customFormat="true" ht="30" customHeight="true" spans="1:5">
      <c r="A16" s="340" t="s">
        <v>836</v>
      </c>
      <c r="B16" s="606">
        <v>1248985</v>
      </c>
      <c r="C16" s="606">
        <v>1333499.303531</v>
      </c>
      <c r="D16" s="607">
        <f t="shared" si="1"/>
        <v>0.0676663879318005</v>
      </c>
      <c r="E16" s="608"/>
    </row>
    <row r="17" s="508" customFormat="true" ht="54.7" spans="1:5">
      <c r="A17" s="340" t="s">
        <v>946</v>
      </c>
      <c r="B17" s="606">
        <v>1856657</v>
      </c>
      <c r="C17" s="606">
        <v>2368415.623385</v>
      </c>
      <c r="D17" s="607">
        <f t="shared" si="1"/>
        <v>0.275634445880419</v>
      </c>
      <c r="E17" s="608" t="s">
        <v>1451</v>
      </c>
    </row>
    <row r="18" s="508" customFormat="true" ht="30" customHeight="true" spans="1:5">
      <c r="A18" s="340" t="s">
        <v>1010</v>
      </c>
      <c r="B18" s="606">
        <v>1385007</v>
      </c>
      <c r="C18" s="606">
        <v>1458671.972861</v>
      </c>
      <c r="D18" s="607">
        <f t="shared" si="1"/>
        <v>0.053187437219451</v>
      </c>
      <c r="E18" s="608"/>
    </row>
    <row r="19" s="508" customFormat="true" ht="30" customHeight="true" spans="1:5">
      <c r="A19" s="340" t="s">
        <v>1067</v>
      </c>
      <c r="B19" s="606">
        <v>684149</v>
      </c>
      <c r="C19" s="606">
        <v>672824.345873</v>
      </c>
      <c r="D19" s="607">
        <f t="shared" si="1"/>
        <v>-0.0165529060584756</v>
      </c>
      <c r="E19" s="608"/>
    </row>
    <row r="20" s="508" customFormat="true" ht="61" customHeight="true" spans="1:5">
      <c r="A20" s="340" t="s">
        <v>1085</v>
      </c>
      <c r="B20" s="606">
        <v>-536329</v>
      </c>
      <c r="C20" s="606">
        <v>78667.961268</v>
      </c>
      <c r="D20" s="607">
        <v>0.236</v>
      </c>
      <c r="E20" s="608" t="s">
        <v>1452</v>
      </c>
    </row>
    <row r="21" s="508" customFormat="true" ht="51" customHeight="true" spans="1:5">
      <c r="A21" s="340" t="s">
        <v>1108</v>
      </c>
      <c r="B21" s="606">
        <v>390562</v>
      </c>
      <c r="C21" s="606">
        <v>7735.45000000001</v>
      </c>
      <c r="D21" s="607">
        <f t="shared" ref="D21:D30" si="2">C21/B21-1</f>
        <v>-0.98019405369698</v>
      </c>
      <c r="E21" s="608" t="s">
        <v>1453</v>
      </c>
    </row>
    <row r="22" s="508" customFormat="true" ht="80" customHeight="true" spans="1:5">
      <c r="A22" s="340" t="s">
        <v>1120</v>
      </c>
      <c r="B22" s="606">
        <v>303325</v>
      </c>
      <c r="C22" s="606">
        <v>265980.776729969</v>
      </c>
      <c r="D22" s="607">
        <f t="shared" si="2"/>
        <v>-0.123116206280494</v>
      </c>
      <c r="E22" s="608" t="s">
        <v>1454</v>
      </c>
    </row>
    <row r="23" s="508" customFormat="true" ht="33" customHeight="true" spans="1:5">
      <c r="A23" s="340" t="s">
        <v>1161</v>
      </c>
      <c r="B23" s="606">
        <v>2029757</v>
      </c>
      <c r="C23" s="606">
        <v>2097065</v>
      </c>
      <c r="D23" s="607">
        <f t="shared" si="2"/>
        <v>0.0331606197195033</v>
      </c>
      <c r="E23" s="608"/>
    </row>
    <row r="24" s="508" customFormat="true" ht="30" customHeight="true" spans="1:5">
      <c r="A24" s="340" t="s">
        <v>1186</v>
      </c>
      <c r="B24" s="606">
        <v>145334</v>
      </c>
      <c r="C24" s="606">
        <v>145743.89</v>
      </c>
      <c r="D24" s="607">
        <f t="shared" si="2"/>
        <v>0.00282033109939883</v>
      </c>
      <c r="E24" s="608"/>
    </row>
    <row r="25" s="508" customFormat="true" ht="54.7" spans="1:5">
      <c r="A25" s="340" t="s">
        <v>1232</v>
      </c>
      <c r="B25" s="606">
        <v>547083</v>
      </c>
      <c r="C25" s="606">
        <v>421524.241598</v>
      </c>
      <c r="D25" s="607">
        <f t="shared" si="2"/>
        <v>-0.229505867303499</v>
      </c>
      <c r="E25" s="608" t="s">
        <v>1455</v>
      </c>
    </row>
    <row r="26" s="508" customFormat="true" ht="30" customHeight="true" spans="1:5">
      <c r="A26" s="340" t="s">
        <v>1287</v>
      </c>
      <c r="B26" s="606">
        <v>859840</v>
      </c>
      <c r="C26" s="606">
        <v>886300</v>
      </c>
      <c r="D26" s="607">
        <f t="shared" si="2"/>
        <v>0.030773167100856</v>
      </c>
      <c r="E26" s="608"/>
    </row>
    <row r="27" s="508" customFormat="true" ht="32" customHeight="true" spans="1:5">
      <c r="A27" s="340" t="s">
        <v>1288</v>
      </c>
      <c r="B27" s="606">
        <v>46919</v>
      </c>
      <c r="C27" s="606">
        <v>37717.47</v>
      </c>
      <c r="D27" s="607">
        <f t="shared" si="2"/>
        <v>-0.19611521984697</v>
      </c>
      <c r="E27" s="608" t="s">
        <v>1456</v>
      </c>
    </row>
    <row r="28" s="508" customFormat="true" ht="30" customHeight="true" spans="1:5">
      <c r="A28" s="340" t="s">
        <v>1298</v>
      </c>
      <c r="B28" s="606">
        <v>5167</v>
      </c>
      <c r="C28" s="606">
        <v>5000</v>
      </c>
      <c r="D28" s="607">
        <f t="shared" si="2"/>
        <v>-0.0323204954519063</v>
      </c>
      <c r="E28" s="608"/>
    </row>
    <row r="29" s="508" customFormat="true" ht="30" customHeight="true" spans="1:5">
      <c r="A29" s="340" t="s">
        <v>1301</v>
      </c>
      <c r="B29" s="606">
        <v>1236606</v>
      </c>
      <c r="C29" s="606">
        <v>1194100</v>
      </c>
      <c r="D29" s="607">
        <f t="shared" si="2"/>
        <v>-0.0343731147997017</v>
      </c>
      <c r="E29" s="608"/>
    </row>
    <row r="30" s="508" customFormat="true" ht="30" customHeight="true" spans="1:5">
      <c r="A30" s="484" t="s">
        <v>49</v>
      </c>
      <c r="B30" s="606">
        <v>47378128</v>
      </c>
      <c r="C30" s="606">
        <v>49862721.2119672</v>
      </c>
      <c r="D30" s="607">
        <f t="shared" si="2"/>
        <v>0.0524417767617835</v>
      </c>
      <c r="E30" s="609"/>
    </row>
  </sheetData>
  <mergeCells count="2">
    <mergeCell ref="A2:E2"/>
    <mergeCell ref="A3:E3"/>
  </mergeCells>
  <pageMargins left="0.75" right="0.75" top="1" bottom="1" header="0.5" footer="0.5"/>
  <pageSetup paperSize="9" orientation="portrait"/>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77"/>
  <sheetViews>
    <sheetView view="pageBreakPreview" zoomScaleNormal="100" zoomScaleSheetLayoutView="100" topLeftCell="A17" workbookViewId="0">
      <selection activeCell="D40" sqref="D40"/>
    </sheetView>
  </sheetViews>
  <sheetFormatPr defaultColWidth="10.1739130434783" defaultRowHeight="15.8" outlineLevelCol="1"/>
  <cols>
    <col min="1" max="1" width="48.6086956521739" style="592" customWidth="true"/>
    <col min="2" max="2" width="29.6782608695652" style="592" customWidth="true"/>
    <col min="3" max="16384" width="10.1739130434783" style="592"/>
  </cols>
  <sheetData>
    <row r="1" s="592" customFormat="true" ht="18" customHeight="true" spans="1:1">
      <c r="A1" s="595" t="s">
        <v>1457</v>
      </c>
    </row>
    <row r="2" s="592" customFormat="true" ht="20.25" customHeight="true" spans="1:1">
      <c r="A2" s="596" t="s">
        <v>1458</v>
      </c>
    </row>
    <row r="3" s="592" customFormat="true" ht="20.25" customHeight="true" spans="1:2">
      <c r="A3" s="593"/>
      <c r="B3" s="597" t="s">
        <v>1459</v>
      </c>
    </row>
    <row r="4" s="592" customFormat="true" ht="31.5" customHeight="true" spans="1:2">
      <c r="A4" s="598" t="s">
        <v>3</v>
      </c>
      <c r="B4" s="434" t="s">
        <v>5</v>
      </c>
    </row>
    <row r="5" s="593" customFormat="true" ht="20.1" customHeight="true" spans="1:2">
      <c r="A5" s="599" t="s">
        <v>1460</v>
      </c>
      <c r="B5" s="600">
        <f>SUM(B6:B9)</f>
        <v>110.3650294175</v>
      </c>
    </row>
    <row r="6" s="593" customFormat="true" ht="20.1" customHeight="true" spans="1:2">
      <c r="A6" s="601" t="s">
        <v>1461</v>
      </c>
      <c r="B6" s="602">
        <v>81.9049641787</v>
      </c>
    </row>
    <row r="7" s="593" customFormat="true" ht="20.1" customHeight="true" spans="1:2">
      <c r="A7" s="601" t="s">
        <v>1462</v>
      </c>
      <c r="B7" s="602">
        <v>13.1037671071</v>
      </c>
    </row>
    <row r="8" s="593" customFormat="true" ht="20.1" customHeight="true" spans="1:2">
      <c r="A8" s="601" t="s">
        <v>1463</v>
      </c>
      <c r="B8" s="602">
        <v>10.1353445936</v>
      </c>
    </row>
    <row r="9" s="593" customFormat="true" ht="20.1" customHeight="true" spans="1:2">
      <c r="A9" s="601" t="s">
        <v>1464</v>
      </c>
      <c r="B9" s="602">
        <v>5.2209535381</v>
      </c>
    </row>
    <row r="10" s="593" customFormat="true" ht="20.1" customHeight="true" spans="1:2">
      <c r="A10" s="599" t="s">
        <v>1465</v>
      </c>
      <c r="B10" s="600">
        <f>SUM(B11:B20)</f>
        <v>18.7439709408</v>
      </c>
    </row>
    <row r="11" s="593" customFormat="true" ht="20.1" customHeight="true" spans="1:2">
      <c r="A11" s="601" t="s">
        <v>1466</v>
      </c>
      <c r="B11" s="602">
        <v>15.3896534367</v>
      </c>
    </row>
    <row r="12" s="593" customFormat="true" ht="20.1" customHeight="true" spans="1:2">
      <c r="A12" s="601" t="s">
        <v>1467</v>
      </c>
      <c r="B12" s="602">
        <v>0.0295059</v>
      </c>
    </row>
    <row r="13" s="593" customFormat="true" ht="20.1" customHeight="true" spans="1:2">
      <c r="A13" s="601" t="s">
        <v>1468</v>
      </c>
      <c r="B13" s="602">
        <v>0.0991995</v>
      </c>
    </row>
    <row r="14" s="593" customFormat="true" ht="20.1" customHeight="true" spans="1:2">
      <c r="A14" s="601" t="s">
        <v>1469</v>
      </c>
      <c r="B14" s="602">
        <v>0.077987</v>
      </c>
    </row>
    <row r="15" s="593" customFormat="true" ht="20.1" customHeight="true" spans="1:2">
      <c r="A15" s="601" t="s">
        <v>1470</v>
      </c>
      <c r="B15" s="602">
        <v>0.1513632</v>
      </c>
    </row>
    <row r="16" s="593" customFormat="true" ht="20.1" customHeight="true" spans="1:2">
      <c r="A16" s="601" t="s">
        <v>1471</v>
      </c>
      <c r="B16" s="602">
        <v>0.057742898</v>
      </c>
    </row>
    <row r="17" s="593" customFormat="true" ht="20.1" customHeight="true" spans="1:2">
      <c r="A17" s="601" t="s">
        <v>1472</v>
      </c>
      <c r="B17" s="602">
        <v>0</v>
      </c>
    </row>
    <row r="18" s="593" customFormat="true" ht="20.1" customHeight="true" spans="1:2">
      <c r="A18" s="601" t="s">
        <v>1473</v>
      </c>
      <c r="B18" s="602">
        <v>1.2747332</v>
      </c>
    </row>
    <row r="19" s="593" customFormat="true" ht="20.1" customHeight="true" spans="1:2">
      <c r="A19" s="601" t="s">
        <v>1474</v>
      </c>
      <c r="B19" s="602">
        <v>0.90238965</v>
      </c>
    </row>
    <row r="20" s="593" customFormat="true" ht="20.1" customHeight="true" spans="1:2">
      <c r="A20" s="601" t="s">
        <v>1475</v>
      </c>
      <c r="B20" s="602">
        <v>0.761396156100001</v>
      </c>
    </row>
    <row r="21" s="593" customFormat="true" ht="20.1" customHeight="true" spans="1:2">
      <c r="A21" s="599" t="s">
        <v>1476</v>
      </c>
      <c r="B21" s="600">
        <f>SUM(B22:B28)</f>
        <v>0.172605</v>
      </c>
    </row>
    <row r="22" s="593" customFormat="true" ht="20.1" customHeight="true" spans="1:2">
      <c r="A22" s="601" t="s">
        <v>1477</v>
      </c>
      <c r="B22" s="602">
        <v>0</v>
      </c>
    </row>
    <row r="23" s="593" customFormat="true" ht="20.1" customHeight="true" spans="1:2">
      <c r="A23" s="601" t="s">
        <v>1478</v>
      </c>
      <c r="B23" s="602">
        <v>0</v>
      </c>
    </row>
    <row r="24" s="593" customFormat="true" ht="20.1" customHeight="true" spans="1:2">
      <c r="A24" s="601" t="s">
        <v>1479</v>
      </c>
      <c r="B24" s="602">
        <v>0.002998</v>
      </c>
    </row>
    <row r="25" s="593" customFormat="true" ht="20.1" customHeight="true" spans="1:2">
      <c r="A25" s="601" t="s">
        <v>1480</v>
      </c>
      <c r="B25" s="602">
        <v>0</v>
      </c>
    </row>
    <row r="26" s="593" customFormat="true" ht="20.1" customHeight="true" spans="1:2">
      <c r="A26" s="601" t="s">
        <v>1481</v>
      </c>
      <c r="B26" s="602">
        <v>0.159207</v>
      </c>
    </row>
    <row r="27" s="593" customFormat="true" ht="20.1" customHeight="true" spans="1:2">
      <c r="A27" s="601" t="s">
        <v>1482</v>
      </c>
      <c r="B27" s="602">
        <v>0</v>
      </c>
    </row>
    <row r="28" s="593" customFormat="true" ht="20.1" customHeight="true" spans="1:2">
      <c r="A28" s="601" t="s">
        <v>1483</v>
      </c>
      <c r="B28" s="602">
        <v>0.0104</v>
      </c>
    </row>
    <row r="29" s="593" customFormat="true" ht="20.1" customHeight="true" spans="1:2">
      <c r="A29" s="599" t="s">
        <v>1484</v>
      </c>
      <c r="B29" s="600">
        <f>SUM(B30:B32)</f>
        <v>193.9993070146</v>
      </c>
    </row>
    <row r="30" s="593" customFormat="true" ht="20.1" customHeight="true" spans="1:2">
      <c r="A30" s="601" t="s">
        <v>1485</v>
      </c>
      <c r="B30" s="602">
        <v>171.2076511598</v>
      </c>
    </row>
    <row r="31" s="593" customFormat="true" ht="20.1" customHeight="true" spans="1:2">
      <c r="A31" s="601" t="s">
        <v>1486</v>
      </c>
      <c r="B31" s="602">
        <v>22.7916558548</v>
      </c>
    </row>
    <row r="32" s="593" customFormat="true" ht="20.1" customHeight="true" spans="1:2">
      <c r="A32" s="601" t="s">
        <v>1487</v>
      </c>
      <c r="B32" s="602">
        <v>0</v>
      </c>
    </row>
    <row r="33" s="593" customFormat="true" ht="20.1" customHeight="true" spans="1:2">
      <c r="A33" s="599" t="s">
        <v>1488</v>
      </c>
      <c r="B33" s="600">
        <f>SUM(B34:B35)</f>
        <v>0.0173956</v>
      </c>
    </row>
    <row r="34" s="593" customFormat="true" ht="20.1" customHeight="true" spans="1:2">
      <c r="A34" s="601" t="s">
        <v>1489</v>
      </c>
      <c r="B34" s="602">
        <v>0.0173956</v>
      </c>
    </row>
    <row r="35" s="593" customFormat="true" ht="20.1" customHeight="true" spans="1:2">
      <c r="A35" s="601" t="s">
        <v>1490</v>
      </c>
      <c r="B35" s="602">
        <v>0</v>
      </c>
    </row>
    <row r="36" s="593" customFormat="true" ht="20.1" customHeight="true" spans="1:2">
      <c r="A36" s="599" t="s">
        <v>1491</v>
      </c>
      <c r="B36" s="600">
        <f>SUM(B37:B41)</f>
        <v>15.9243041455</v>
      </c>
    </row>
    <row r="37" s="593" customFormat="true" ht="20.1" customHeight="true" spans="1:2">
      <c r="A37" s="601" t="s">
        <v>1492</v>
      </c>
      <c r="B37" s="602">
        <v>3.4797690056</v>
      </c>
    </row>
    <row r="38" s="593" customFormat="true" ht="20.1" customHeight="true" spans="1:2">
      <c r="A38" s="601" t="s">
        <v>1493</v>
      </c>
      <c r="B38" s="602">
        <v>1.2856812</v>
      </c>
    </row>
    <row r="39" s="593" customFormat="true" ht="20.1" customHeight="true" spans="1:2">
      <c r="A39" s="601" t="s">
        <v>1494</v>
      </c>
      <c r="B39" s="602">
        <v>0</v>
      </c>
    </row>
    <row r="40" s="593" customFormat="true" ht="20.1" customHeight="true" spans="1:2">
      <c r="A40" s="601" t="s">
        <v>1495</v>
      </c>
      <c r="B40" s="602">
        <v>11.0865564487</v>
      </c>
    </row>
    <row r="41" s="593" customFormat="true" ht="20.1" customHeight="true" spans="1:2">
      <c r="A41" s="601" t="s">
        <v>1496</v>
      </c>
      <c r="B41" s="602">
        <v>0.0722974911999998</v>
      </c>
    </row>
    <row r="42" s="593" customFormat="true" ht="20.1" customHeight="true" spans="1:2">
      <c r="A42" s="598" t="s">
        <v>49</v>
      </c>
      <c r="B42" s="600">
        <f>B5+B10+B21+B29+B33+B36</f>
        <v>339.2226121184</v>
      </c>
    </row>
    <row r="43" s="593" customFormat="true" ht="20.1" customHeight="true"/>
    <row r="44" s="593" customFormat="true" ht="20.1" customHeight="true"/>
    <row r="45" s="593" customFormat="true" ht="20.1" customHeight="true"/>
    <row r="46" s="593" customFormat="true" ht="20.1" customHeight="true"/>
    <row r="47" s="593" customFormat="true" ht="20.1" customHeight="true"/>
    <row r="48" s="593" customFormat="true" ht="20.1" customHeight="true"/>
    <row r="49" s="593" customFormat="true" ht="20.1" customHeight="true" spans="1:1">
      <c r="A49" s="594"/>
    </row>
    <row r="50" s="593" customFormat="true" ht="20.1" customHeight="true" spans="1:1">
      <c r="A50" s="592"/>
    </row>
    <row r="51" s="593" customFormat="true" ht="20.1" customHeight="true" spans="1:1">
      <c r="A51" s="592"/>
    </row>
    <row r="52" s="593" customFormat="true" ht="20.1" customHeight="true" spans="1:1">
      <c r="A52" s="592"/>
    </row>
    <row r="53" s="593" customFormat="true" ht="20.1" customHeight="true" spans="1:1">
      <c r="A53" s="592"/>
    </row>
    <row r="54" s="593" customFormat="true" ht="20.1" customHeight="true" spans="1:1">
      <c r="A54" s="592"/>
    </row>
    <row r="55" s="593" customFormat="true" ht="20.1" customHeight="true" spans="1:1">
      <c r="A55" s="592"/>
    </row>
    <row r="56" s="593" customFormat="true" ht="20.1" customHeight="true" spans="1:1">
      <c r="A56" s="592"/>
    </row>
    <row r="57" s="593" customFormat="true" ht="20.1" customHeight="true" spans="1:1">
      <c r="A57" s="592"/>
    </row>
    <row r="58" s="593" customFormat="true" ht="20.1" customHeight="true" spans="1:1">
      <c r="A58" s="592"/>
    </row>
    <row r="59" s="593" customFormat="true" ht="20.1" customHeight="true" spans="1:1">
      <c r="A59" s="592"/>
    </row>
    <row r="60" s="593" customFormat="true" ht="20.1" customHeight="true" spans="1:1">
      <c r="A60" s="592"/>
    </row>
    <row r="61" s="593" customFormat="true" ht="20.1" customHeight="true" spans="1:1">
      <c r="A61" s="592"/>
    </row>
    <row r="62" s="593" customFormat="true" ht="20.1" customHeight="true" spans="1:1">
      <c r="A62" s="592"/>
    </row>
    <row r="63" s="593" customFormat="true" ht="20.1" customHeight="true" spans="1:1">
      <c r="A63" s="592"/>
    </row>
    <row r="64" s="593" customFormat="true" ht="20.1" customHeight="true" spans="1:1">
      <c r="A64" s="592"/>
    </row>
    <row r="65" s="593" customFormat="true" ht="20.1" customHeight="true" spans="1:1">
      <c r="A65" s="592"/>
    </row>
    <row r="66" s="593" customFormat="true" ht="20.1" customHeight="true" spans="1:1">
      <c r="A66" s="592"/>
    </row>
    <row r="67" s="593" customFormat="true" ht="20.1" customHeight="true" spans="1:1">
      <c r="A67" s="592"/>
    </row>
    <row r="68" s="593" customFormat="true" ht="20.1" customHeight="true" spans="1:1">
      <c r="A68" s="592"/>
    </row>
    <row r="69" s="593" customFormat="true" ht="20.1" customHeight="true" spans="1:1">
      <c r="A69" s="592"/>
    </row>
    <row r="70" s="593" customFormat="true" ht="20.1" customHeight="true" spans="1:1">
      <c r="A70" s="592"/>
    </row>
    <row r="71" s="593" customFormat="true" ht="20.1" customHeight="true" spans="1:1">
      <c r="A71" s="592"/>
    </row>
    <row r="72" s="593" customFormat="true" ht="20.1" customHeight="true" spans="1:1">
      <c r="A72" s="592"/>
    </row>
    <row r="73" s="593" customFormat="true" ht="20.1" customHeight="true" spans="1:1">
      <c r="A73" s="592"/>
    </row>
    <row r="74" s="593" customFormat="true" ht="20.1" customHeight="true" spans="1:1">
      <c r="A74" s="592"/>
    </row>
    <row r="75" s="593" customFormat="true" ht="20.1" customHeight="true" spans="1:1">
      <c r="A75" s="592"/>
    </row>
    <row r="76" s="593" customFormat="true" ht="20.1" customHeight="true" spans="1:1">
      <c r="A76" s="592"/>
    </row>
    <row r="77" s="594" customFormat="true" ht="20.1" customHeight="true" spans="1:1">
      <c r="A77" s="592"/>
    </row>
  </sheetData>
  <pageMargins left="0.75" right="0.75" top="1" bottom="1" header="0.5" footer="0.5"/>
  <pageSetup paperSize="9" orientation="portrait"/>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32"/>
  <sheetViews>
    <sheetView view="pageBreakPreview" zoomScaleNormal="100" zoomScaleSheetLayoutView="100" workbookViewId="0">
      <selection activeCell="C32" sqref="C32:Q32"/>
    </sheetView>
  </sheetViews>
  <sheetFormatPr defaultColWidth="9" defaultRowHeight="17.1" customHeight="true"/>
  <cols>
    <col min="1" max="1" width="22.6260869565217" style="577" customWidth="true"/>
    <col min="2" max="2" width="14.504347826087" style="576" customWidth="true"/>
    <col min="3" max="17" width="11.6260869565217" style="576" customWidth="true"/>
    <col min="18" max="18" width="12.6260869565217" style="576" customWidth="true"/>
    <col min="19" max="16384" width="9" style="576"/>
  </cols>
  <sheetData>
    <row r="1" s="576" customFormat="true" ht="23.25" customHeight="true" spans="1:1">
      <c r="A1" s="168" t="s">
        <v>1497</v>
      </c>
    </row>
    <row r="2" s="576" customFormat="true" ht="23.25" customHeight="true" spans="1:17">
      <c r="A2" s="578" t="s">
        <v>1498</v>
      </c>
      <c r="B2" s="578"/>
      <c r="C2" s="578"/>
      <c r="D2" s="578"/>
      <c r="E2" s="578"/>
      <c r="F2" s="578"/>
      <c r="G2" s="578"/>
      <c r="H2" s="578"/>
      <c r="I2" s="578"/>
      <c r="J2" s="578"/>
      <c r="K2" s="578"/>
      <c r="L2" s="578"/>
      <c r="M2" s="578"/>
      <c r="N2" s="590"/>
      <c r="O2" s="590"/>
      <c r="P2" s="590"/>
      <c r="Q2" s="590"/>
    </row>
    <row r="3" s="576" customFormat="true" ht="23.25" customHeight="true" spans="1:17">
      <c r="A3" s="168"/>
      <c r="B3" s="577"/>
      <c r="C3" s="577"/>
      <c r="D3" s="577"/>
      <c r="E3" s="577"/>
      <c r="F3" s="577"/>
      <c r="G3" s="577"/>
      <c r="H3" s="577"/>
      <c r="I3" s="577"/>
      <c r="J3" s="577"/>
      <c r="K3" s="577"/>
      <c r="L3" s="577"/>
      <c r="M3" s="577"/>
      <c r="N3" s="577"/>
      <c r="O3" s="577"/>
      <c r="P3" s="577"/>
      <c r="Q3" s="591" t="s">
        <v>1499</v>
      </c>
    </row>
    <row r="4" s="576" customFormat="true" ht="60.75" customHeight="true" spans="1:17">
      <c r="A4" s="579" t="s">
        <v>3</v>
      </c>
      <c r="B4" s="579" t="s">
        <v>1500</v>
      </c>
      <c r="C4" s="580" t="s">
        <v>1460</v>
      </c>
      <c r="D4" s="580" t="s">
        <v>1465</v>
      </c>
      <c r="E4" s="580" t="s">
        <v>1501</v>
      </c>
      <c r="F4" s="580" t="s">
        <v>1502</v>
      </c>
      <c r="G4" s="580" t="s">
        <v>1484</v>
      </c>
      <c r="H4" s="580" t="s">
        <v>1488</v>
      </c>
      <c r="I4" s="580" t="s">
        <v>1503</v>
      </c>
      <c r="J4" s="580" t="s">
        <v>1504</v>
      </c>
      <c r="K4" s="580" t="s">
        <v>1491</v>
      </c>
      <c r="L4" s="580" t="s">
        <v>1505</v>
      </c>
      <c r="M4" s="580" t="s">
        <v>1506</v>
      </c>
      <c r="N4" s="580" t="s">
        <v>1507</v>
      </c>
      <c r="O4" s="580" t="s">
        <v>1316</v>
      </c>
      <c r="P4" s="580" t="s">
        <v>1508</v>
      </c>
      <c r="Q4" s="580" t="s">
        <v>1509</v>
      </c>
    </row>
    <row r="5" s="576" customFormat="true" ht="20.1" customHeight="true" spans="1:17">
      <c r="A5" s="581" t="s">
        <v>1510</v>
      </c>
      <c r="B5" s="582">
        <f t="shared" ref="B5:B31" si="0">SUM(C5:Q5)</f>
        <v>145.3011591201</v>
      </c>
      <c r="C5" s="582">
        <v>50.5089251566</v>
      </c>
      <c r="D5" s="583">
        <f>40.27804035+0.7301</f>
        <v>41.00814035</v>
      </c>
      <c r="E5" s="583">
        <v>8.6267161232</v>
      </c>
      <c r="F5" s="583">
        <v>6.2347006329</v>
      </c>
      <c r="G5" s="583">
        <v>16.7744983983</v>
      </c>
      <c r="H5" s="583">
        <f>8.3152487689-0.7301</f>
        <v>7.5851487689</v>
      </c>
      <c r="I5" s="582">
        <v>3.7860910119</v>
      </c>
      <c r="J5" s="582">
        <v>0</v>
      </c>
      <c r="K5" s="582">
        <v>3.7438786783</v>
      </c>
      <c r="L5" s="582">
        <v>0</v>
      </c>
      <c r="M5" s="582">
        <v>0</v>
      </c>
      <c r="N5" s="582">
        <v>0</v>
      </c>
      <c r="O5" s="582">
        <v>0</v>
      </c>
      <c r="P5" s="582">
        <v>5.7</v>
      </c>
      <c r="Q5" s="582">
        <v>1.33306</v>
      </c>
    </row>
    <row r="6" s="576" customFormat="true" ht="20.1" customHeight="true" spans="1:17">
      <c r="A6" s="581" t="s">
        <v>219</v>
      </c>
      <c r="B6" s="582">
        <f t="shared" si="0"/>
        <v>0</v>
      </c>
      <c r="C6" s="582">
        <v>0</v>
      </c>
      <c r="D6" s="582">
        <v>0</v>
      </c>
      <c r="E6" s="582">
        <v>0</v>
      </c>
      <c r="F6" s="582">
        <v>0</v>
      </c>
      <c r="G6" s="582">
        <v>0</v>
      </c>
      <c r="H6" s="582">
        <v>0</v>
      </c>
      <c r="I6" s="582">
        <v>0</v>
      </c>
      <c r="J6" s="582">
        <v>0</v>
      </c>
      <c r="K6" s="582">
        <v>0</v>
      </c>
      <c r="L6" s="582">
        <v>0</v>
      </c>
      <c r="M6" s="582">
        <v>0</v>
      </c>
      <c r="N6" s="582">
        <v>0</v>
      </c>
      <c r="O6" s="582">
        <v>0</v>
      </c>
      <c r="P6" s="582">
        <v>0</v>
      </c>
      <c r="Q6" s="582">
        <v>0</v>
      </c>
    </row>
    <row r="7" s="576" customFormat="true" ht="20.1" customHeight="true" spans="1:17">
      <c r="A7" s="581" t="s">
        <v>224</v>
      </c>
      <c r="B7" s="582">
        <f t="shared" si="0"/>
        <v>5.49401410287</v>
      </c>
      <c r="C7" s="582">
        <v>0.0998306427</v>
      </c>
      <c r="D7" s="582">
        <v>0.1567577093</v>
      </c>
      <c r="E7" s="582">
        <v>0.2568624</v>
      </c>
      <c r="F7" s="582">
        <v>0.027950105</v>
      </c>
      <c r="G7" s="582">
        <v>0.2597304967</v>
      </c>
      <c r="H7" s="582">
        <v>0.010416</v>
      </c>
      <c r="I7" s="582">
        <v>4.64775173277</v>
      </c>
      <c r="J7" s="582">
        <v>0</v>
      </c>
      <c r="K7" s="582">
        <v>0.0347150164</v>
      </c>
      <c r="L7" s="582">
        <v>0</v>
      </c>
      <c r="M7" s="582">
        <v>0</v>
      </c>
      <c r="N7" s="582">
        <v>0</v>
      </c>
      <c r="O7" s="582">
        <v>0</v>
      </c>
      <c r="P7" s="582">
        <v>0</v>
      </c>
      <c r="Q7" s="582">
        <v>0</v>
      </c>
    </row>
    <row r="8" s="576" customFormat="true" ht="20.1" customHeight="true" spans="1:17">
      <c r="A8" s="584" t="s">
        <v>246</v>
      </c>
      <c r="B8" s="582">
        <f t="shared" si="0"/>
        <v>130.966307254487</v>
      </c>
      <c r="C8" s="582">
        <v>47.7127350203</v>
      </c>
      <c r="D8" s="582">
        <v>50.3207588544</v>
      </c>
      <c r="E8" s="582">
        <v>3.51121060466667</v>
      </c>
      <c r="F8" s="582">
        <v>5.5966661425</v>
      </c>
      <c r="G8" s="582">
        <v>1.78441342642</v>
      </c>
      <c r="H8" s="582">
        <v>3.74</v>
      </c>
      <c r="I8" s="582">
        <v>8.9484426948</v>
      </c>
      <c r="J8" s="582">
        <v>0</v>
      </c>
      <c r="K8" s="582">
        <v>6.9166124314</v>
      </c>
      <c r="L8" s="582">
        <v>0</v>
      </c>
      <c r="M8" s="582">
        <v>0</v>
      </c>
      <c r="N8" s="582">
        <v>0</v>
      </c>
      <c r="O8" s="582">
        <v>0</v>
      </c>
      <c r="P8" s="582">
        <v>2.2</v>
      </c>
      <c r="Q8" s="582">
        <v>0.23546808</v>
      </c>
    </row>
    <row r="9" s="576" customFormat="true" ht="20.1" customHeight="true" spans="1:17">
      <c r="A9" s="584" t="s">
        <v>313</v>
      </c>
      <c r="B9" s="582">
        <f t="shared" si="0"/>
        <v>383.19591623639</v>
      </c>
      <c r="C9" s="582">
        <v>13.0755136914</v>
      </c>
      <c r="D9" s="582">
        <v>7.3465251554</v>
      </c>
      <c r="E9" s="582">
        <v>1.9936223502</v>
      </c>
      <c r="F9" s="582">
        <v>0</v>
      </c>
      <c r="G9" s="582">
        <v>196.6572659114</v>
      </c>
      <c r="H9" s="582">
        <v>128.9255301433</v>
      </c>
      <c r="I9" s="582">
        <v>18.25625197989</v>
      </c>
      <c r="J9" s="582">
        <v>0</v>
      </c>
      <c r="K9" s="582">
        <v>12.6387524948</v>
      </c>
      <c r="L9" s="582">
        <v>0</v>
      </c>
      <c r="M9" s="582">
        <v>0</v>
      </c>
      <c r="N9" s="582">
        <v>0</v>
      </c>
      <c r="O9" s="582">
        <v>0</v>
      </c>
      <c r="P9" s="582">
        <v>4.16085451</v>
      </c>
      <c r="Q9" s="582">
        <v>0.1416</v>
      </c>
    </row>
    <row r="10" s="576" customFormat="true" ht="20.1" customHeight="true" spans="1:17">
      <c r="A10" s="585" t="s">
        <v>382</v>
      </c>
      <c r="B10" s="582">
        <f t="shared" si="0"/>
        <v>376.60706446</v>
      </c>
      <c r="C10" s="582">
        <v>0.9817804927</v>
      </c>
      <c r="D10" s="582">
        <v>0.8265882086</v>
      </c>
      <c r="E10" s="582">
        <v>0.029354</v>
      </c>
      <c r="F10" s="582">
        <v>0.001</v>
      </c>
      <c r="G10" s="582">
        <v>2.5746101876</v>
      </c>
      <c r="H10" s="582">
        <v>25.0335998293</v>
      </c>
      <c r="I10" s="582">
        <v>311.1698488204</v>
      </c>
      <c r="J10" s="582">
        <v>0</v>
      </c>
      <c r="K10" s="582">
        <v>35.2897829214</v>
      </c>
      <c r="L10" s="582">
        <v>0</v>
      </c>
      <c r="M10" s="582">
        <v>0</v>
      </c>
      <c r="N10" s="582">
        <v>0</v>
      </c>
      <c r="O10" s="582">
        <v>0</v>
      </c>
      <c r="P10" s="582">
        <v>0.7005</v>
      </c>
      <c r="Q10" s="582">
        <v>0</v>
      </c>
    </row>
    <row r="11" s="576" customFormat="true" ht="20.1" customHeight="true" spans="1:17">
      <c r="A11" s="581" t="s">
        <v>447</v>
      </c>
      <c r="B11" s="582">
        <f t="shared" si="0"/>
        <v>55.385981457</v>
      </c>
      <c r="C11" s="582">
        <v>1.6904576936</v>
      </c>
      <c r="D11" s="582">
        <v>1.412520444</v>
      </c>
      <c r="E11" s="582">
        <v>0.00824</v>
      </c>
      <c r="F11" s="582">
        <v>0</v>
      </c>
      <c r="G11" s="582">
        <v>15.5001566375</v>
      </c>
      <c r="H11" s="582">
        <v>19.777233155</v>
      </c>
      <c r="I11" s="582">
        <v>11.5854391372</v>
      </c>
      <c r="J11" s="582">
        <v>5</v>
      </c>
      <c r="K11" s="582">
        <v>0.4104343897</v>
      </c>
      <c r="L11" s="582">
        <v>0</v>
      </c>
      <c r="M11" s="582">
        <v>0</v>
      </c>
      <c r="N11" s="582">
        <v>0</v>
      </c>
      <c r="O11" s="582">
        <v>0</v>
      </c>
      <c r="P11" s="582">
        <v>0.0015</v>
      </c>
      <c r="Q11" s="582">
        <v>0</v>
      </c>
    </row>
    <row r="12" s="576" customFormat="true" ht="20.1" customHeight="true" spans="1:17">
      <c r="A12" s="581" t="s">
        <v>498</v>
      </c>
      <c r="B12" s="582">
        <f t="shared" si="0"/>
        <v>122.8917946829</v>
      </c>
      <c r="C12" s="582">
        <v>15.4527911923</v>
      </c>
      <c r="D12" s="582">
        <v>5.48472301859999</v>
      </c>
      <c r="E12" s="582">
        <v>0.200467602</v>
      </c>
      <c r="F12" s="582">
        <v>0.0015</v>
      </c>
      <c r="G12" s="582">
        <v>17.7105495817</v>
      </c>
      <c r="H12" s="582">
        <v>2.143522564</v>
      </c>
      <c r="I12" s="582">
        <v>5.3498445015</v>
      </c>
      <c r="J12" s="582">
        <v>0</v>
      </c>
      <c r="K12" s="582">
        <v>76.0684562228001</v>
      </c>
      <c r="L12" s="582">
        <v>0.4796</v>
      </c>
      <c r="M12" s="582">
        <v>0</v>
      </c>
      <c r="N12" s="582">
        <v>0</v>
      </c>
      <c r="O12" s="582">
        <v>0</v>
      </c>
      <c r="P12" s="582">
        <v>0.00034</v>
      </c>
      <c r="Q12" s="582">
        <v>0</v>
      </c>
    </row>
    <row r="13" s="576" customFormat="true" ht="20.1" customHeight="true" spans="1:17">
      <c r="A13" s="581" t="s">
        <v>636</v>
      </c>
      <c r="B13" s="582">
        <f t="shared" si="0"/>
        <v>237.5684274859</v>
      </c>
      <c r="C13" s="582">
        <v>5.6959973925</v>
      </c>
      <c r="D13" s="582">
        <v>22.4316454979</v>
      </c>
      <c r="E13" s="582">
        <v>0.4434171745</v>
      </c>
      <c r="F13" s="582">
        <v>0.1233672084</v>
      </c>
      <c r="G13" s="582">
        <v>92.5961431758</v>
      </c>
      <c r="H13" s="582">
        <v>68.3694990944</v>
      </c>
      <c r="I13" s="582">
        <v>18.1783548559</v>
      </c>
      <c r="J13" s="582">
        <v>0</v>
      </c>
      <c r="K13" s="582">
        <v>7.0668030865</v>
      </c>
      <c r="L13" s="582">
        <v>22.6632</v>
      </c>
      <c r="M13" s="582">
        <v>0</v>
      </c>
      <c r="N13" s="582">
        <v>0</v>
      </c>
      <c r="O13" s="582">
        <v>0</v>
      </c>
      <c r="P13" s="582">
        <v>0</v>
      </c>
      <c r="Q13" s="582">
        <v>0</v>
      </c>
    </row>
    <row r="14" s="576" customFormat="true" ht="20.1" customHeight="true" spans="1:17">
      <c r="A14" s="581" t="s">
        <v>721</v>
      </c>
      <c r="B14" s="582">
        <f t="shared" si="0"/>
        <v>161.2754488668</v>
      </c>
      <c r="C14" s="582">
        <v>2.6809333646</v>
      </c>
      <c r="D14" s="582">
        <v>34.6635111863</v>
      </c>
      <c r="E14" s="582">
        <v>0.1609744</v>
      </c>
      <c r="F14" s="582">
        <v>1.88</v>
      </c>
      <c r="G14" s="582">
        <v>5.2983553533</v>
      </c>
      <c r="H14" s="582">
        <v>0.65814606</v>
      </c>
      <c r="I14" s="582">
        <v>115.3814543865</v>
      </c>
      <c r="J14" s="582">
        <v>0.215</v>
      </c>
      <c r="K14" s="582">
        <v>0.3370741161</v>
      </c>
      <c r="L14" s="582">
        <v>0</v>
      </c>
      <c r="M14" s="582">
        <v>0</v>
      </c>
      <c r="N14" s="582">
        <v>0</v>
      </c>
      <c r="O14" s="582">
        <v>0</v>
      </c>
      <c r="P14" s="582">
        <v>0</v>
      </c>
      <c r="Q14" s="582">
        <v>0</v>
      </c>
    </row>
    <row r="15" s="576" customFormat="true" ht="20.1" customHeight="true" spans="1:17">
      <c r="A15" s="581" t="s">
        <v>806</v>
      </c>
      <c r="B15" s="582">
        <f t="shared" si="0"/>
        <v>156.9790105636</v>
      </c>
      <c r="C15" s="582">
        <v>2.5835630172</v>
      </c>
      <c r="D15" s="582">
        <v>8.9774665543</v>
      </c>
      <c r="E15" s="582">
        <v>0.5938061248</v>
      </c>
      <c r="F15" s="582">
        <v>30.167042</v>
      </c>
      <c r="G15" s="582">
        <v>20.1067362631</v>
      </c>
      <c r="H15" s="582">
        <v>16.8755948723</v>
      </c>
      <c r="I15" s="582">
        <v>2.1688475431</v>
      </c>
      <c r="J15" s="582">
        <v>75.04</v>
      </c>
      <c r="K15" s="582">
        <v>0.4177541888</v>
      </c>
      <c r="L15" s="582">
        <v>0</v>
      </c>
      <c r="M15" s="582">
        <v>0</v>
      </c>
      <c r="N15" s="582">
        <v>0</v>
      </c>
      <c r="O15" s="582">
        <v>0</v>
      </c>
      <c r="P15" s="582">
        <v>0</v>
      </c>
      <c r="Q15" s="582">
        <v>0.0482</v>
      </c>
    </row>
    <row r="16" s="576" customFormat="true" ht="20.1" customHeight="true" spans="1:17">
      <c r="A16" s="581" t="s">
        <v>836</v>
      </c>
      <c r="B16" s="582">
        <f t="shared" si="0"/>
        <v>73.841768733</v>
      </c>
      <c r="C16" s="582">
        <v>1.1207471141</v>
      </c>
      <c r="D16" s="582">
        <v>8.0837585836</v>
      </c>
      <c r="E16" s="582">
        <v>0.74428</v>
      </c>
      <c r="F16" s="582">
        <v>0.2</v>
      </c>
      <c r="G16" s="582">
        <v>23.3538017892</v>
      </c>
      <c r="H16" s="582">
        <v>20.70289315</v>
      </c>
      <c r="I16" s="582">
        <v>5.8954028842</v>
      </c>
      <c r="J16" s="582">
        <v>11</v>
      </c>
      <c r="K16" s="582">
        <v>1.0057230519</v>
      </c>
      <c r="L16" s="582">
        <v>0</v>
      </c>
      <c r="M16" s="582">
        <v>0</v>
      </c>
      <c r="N16" s="582">
        <v>0</v>
      </c>
      <c r="O16" s="582">
        <v>0</v>
      </c>
      <c r="P16" s="582">
        <v>0.15336216</v>
      </c>
      <c r="Q16" s="582">
        <v>1.5818</v>
      </c>
    </row>
    <row r="17" s="576" customFormat="true" ht="20.1" customHeight="true" spans="1:17">
      <c r="A17" s="581" t="s">
        <v>946</v>
      </c>
      <c r="B17" s="582">
        <f t="shared" si="0"/>
        <v>208.868015233</v>
      </c>
      <c r="C17" s="582">
        <v>3.7502885602</v>
      </c>
      <c r="D17" s="582">
        <v>39.0222710416999</v>
      </c>
      <c r="E17" s="582">
        <v>0.6117815878</v>
      </c>
      <c r="F17" s="582">
        <v>7.1415</v>
      </c>
      <c r="G17" s="582">
        <v>8.4040355539</v>
      </c>
      <c r="H17" s="582">
        <v>95.011723</v>
      </c>
      <c r="I17" s="582">
        <v>17.0078363794</v>
      </c>
      <c r="J17" s="582">
        <v>37.1</v>
      </c>
      <c r="K17" s="582">
        <v>0.81857911</v>
      </c>
      <c r="L17" s="582">
        <v>0</v>
      </c>
      <c r="M17" s="582">
        <v>0</v>
      </c>
      <c r="N17" s="582">
        <v>0</v>
      </c>
      <c r="O17" s="582">
        <v>0</v>
      </c>
      <c r="P17" s="582">
        <v>0</v>
      </c>
      <c r="Q17" s="582">
        <v>0</v>
      </c>
    </row>
    <row r="18" s="576" customFormat="true" ht="20.1" customHeight="true" spans="1:17">
      <c r="A18" s="586" t="s">
        <v>1010</v>
      </c>
      <c r="B18" s="582">
        <f t="shared" si="0"/>
        <v>116.6493426243</v>
      </c>
      <c r="C18" s="582">
        <v>1.5769608429</v>
      </c>
      <c r="D18" s="582">
        <v>2.2796094788</v>
      </c>
      <c r="E18" s="582">
        <v>4.3185219257</v>
      </c>
      <c r="F18" s="582">
        <v>0.0092028</v>
      </c>
      <c r="G18" s="582">
        <v>3.34949216</v>
      </c>
      <c r="H18" s="582">
        <v>0.0342284636</v>
      </c>
      <c r="I18" s="582">
        <v>103.01396414</v>
      </c>
      <c r="J18" s="582">
        <v>0</v>
      </c>
      <c r="K18" s="582">
        <v>0.6850748133</v>
      </c>
      <c r="L18" s="582">
        <v>0</v>
      </c>
      <c r="M18" s="582">
        <v>0</v>
      </c>
      <c r="N18" s="582">
        <v>0</v>
      </c>
      <c r="O18" s="582">
        <v>0</v>
      </c>
      <c r="P18" s="582">
        <v>0</v>
      </c>
      <c r="Q18" s="582">
        <v>1.382288</v>
      </c>
    </row>
    <row r="19" s="576" customFormat="true" ht="20.1" customHeight="true" spans="1:17">
      <c r="A19" s="586" t="s">
        <v>1067</v>
      </c>
      <c r="B19" s="582">
        <f t="shared" si="0"/>
        <v>65.9737430173</v>
      </c>
      <c r="C19" s="582">
        <v>0</v>
      </c>
      <c r="D19" s="582">
        <v>0.006638</v>
      </c>
      <c r="E19" s="582">
        <v>0.3817975939</v>
      </c>
      <c r="F19" s="582">
        <v>0.0266</v>
      </c>
      <c r="G19" s="582">
        <v>0</v>
      </c>
      <c r="H19" s="582">
        <v>0</v>
      </c>
      <c r="I19" s="582">
        <v>58.5587074234</v>
      </c>
      <c r="J19" s="582">
        <v>3.5</v>
      </c>
      <c r="K19" s="582">
        <v>3.5</v>
      </c>
      <c r="L19" s="582">
        <v>0</v>
      </c>
      <c r="M19" s="582">
        <v>0</v>
      </c>
      <c r="N19" s="582">
        <v>0</v>
      </c>
      <c r="O19" s="582">
        <v>0</v>
      </c>
      <c r="P19" s="582">
        <v>0</v>
      </c>
      <c r="Q19" s="582">
        <v>0</v>
      </c>
    </row>
    <row r="20" s="576" customFormat="true" ht="20.1" customHeight="true" spans="1:17">
      <c r="A20" s="568" t="s">
        <v>1085</v>
      </c>
      <c r="B20" s="582">
        <f t="shared" si="0"/>
        <v>5.7454461268</v>
      </c>
      <c r="C20" s="582">
        <v>0.1322785268</v>
      </c>
      <c r="D20" s="582">
        <v>0.649707</v>
      </c>
      <c r="E20" s="582">
        <v>0.014446</v>
      </c>
      <c r="F20" s="582">
        <v>0</v>
      </c>
      <c r="G20" s="582">
        <v>0.119799</v>
      </c>
      <c r="H20" s="582">
        <v>0</v>
      </c>
      <c r="I20" s="582">
        <v>3.93665</v>
      </c>
      <c r="J20" s="582">
        <v>0</v>
      </c>
      <c r="K20" s="582">
        <v>0.0925656</v>
      </c>
      <c r="L20" s="582">
        <v>0</v>
      </c>
      <c r="M20" s="582">
        <v>0</v>
      </c>
      <c r="N20" s="582">
        <v>0</v>
      </c>
      <c r="O20" s="582">
        <v>0</v>
      </c>
      <c r="P20" s="582">
        <v>0.8</v>
      </c>
      <c r="Q20" s="582">
        <v>0</v>
      </c>
    </row>
    <row r="21" s="576" customFormat="true" ht="20.1" customHeight="true" spans="1:17">
      <c r="A21" s="586" t="s">
        <v>1108</v>
      </c>
      <c r="B21" s="582">
        <f t="shared" si="0"/>
        <v>0.0078</v>
      </c>
      <c r="C21" s="582">
        <v>0</v>
      </c>
      <c r="D21" s="582">
        <v>0</v>
      </c>
      <c r="E21" s="582">
        <v>0</v>
      </c>
      <c r="F21" s="582">
        <v>0</v>
      </c>
      <c r="G21" s="582">
        <v>0</v>
      </c>
      <c r="H21" s="582">
        <v>0</v>
      </c>
      <c r="I21" s="582">
        <v>0</v>
      </c>
      <c r="J21" s="582">
        <v>0</v>
      </c>
      <c r="K21" s="582">
        <v>0</v>
      </c>
      <c r="L21" s="582">
        <v>0</v>
      </c>
      <c r="M21" s="582">
        <v>0</v>
      </c>
      <c r="N21" s="582">
        <v>0</v>
      </c>
      <c r="O21" s="582">
        <v>0</v>
      </c>
      <c r="P21" s="582">
        <v>0</v>
      </c>
      <c r="Q21" s="582">
        <v>0.0078</v>
      </c>
    </row>
    <row r="22" s="576" customFormat="true" ht="20.1" customHeight="true" spans="1:17">
      <c r="A22" s="586" t="s">
        <v>1511</v>
      </c>
      <c r="B22" s="582">
        <f t="shared" si="0"/>
        <v>20.0366039653969</v>
      </c>
      <c r="C22" s="582">
        <v>3.3961734003</v>
      </c>
      <c r="D22" s="582">
        <v>8.76673440839691</v>
      </c>
      <c r="E22" s="582">
        <v>0.52854</v>
      </c>
      <c r="F22" s="582">
        <v>1.01</v>
      </c>
      <c r="G22" s="582">
        <v>4.5466140867</v>
      </c>
      <c r="H22" s="582">
        <v>0.09802672</v>
      </c>
      <c r="I22" s="582">
        <v>1.2234</v>
      </c>
      <c r="J22" s="582">
        <v>0</v>
      </c>
      <c r="K22" s="582">
        <v>0.46711535</v>
      </c>
      <c r="L22" s="582">
        <v>0</v>
      </c>
      <c r="M22" s="582">
        <v>0</v>
      </c>
      <c r="N22" s="582">
        <v>0</v>
      </c>
      <c r="O22" s="582">
        <v>0</v>
      </c>
      <c r="P22" s="582">
        <v>0</v>
      </c>
      <c r="Q22" s="582">
        <v>0</v>
      </c>
    </row>
    <row r="23" s="576" customFormat="true" ht="20.1" customHeight="true" spans="1:17">
      <c r="A23" s="586" t="s">
        <v>1161</v>
      </c>
      <c r="B23" s="582">
        <f t="shared" si="0"/>
        <v>66.6701754775732</v>
      </c>
      <c r="C23" s="582">
        <v>27.0948456743</v>
      </c>
      <c r="D23" s="582">
        <v>1.05570679</v>
      </c>
      <c r="E23" s="582">
        <v>0.2655045</v>
      </c>
      <c r="F23" s="582">
        <v>0</v>
      </c>
      <c r="G23" s="582">
        <v>27.4492308392732</v>
      </c>
      <c r="H23" s="582">
        <v>0.0003</v>
      </c>
      <c r="I23" s="582">
        <v>9.2018771</v>
      </c>
      <c r="J23" s="582">
        <v>0</v>
      </c>
      <c r="K23" s="582">
        <v>1.602710574</v>
      </c>
      <c r="L23" s="582">
        <v>0</v>
      </c>
      <c r="M23" s="582">
        <v>0</v>
      </c>
      <c r="N23" s="582">
        <v>0</v>
      </c>
      <c r="O23" s="582">
        <v>0</v>
      </c>
      <c r="P23" s="582">
        <v>0</v>
      </c>
      <c r="Q23" s="582">
        <v>0</v>
      </c>
    </row>
    <row r="24" s="576" customFormat="true" ht="20.1" customHeight="true" spans="1:17">
      <c r="A24" s="586" t="s">
        <v>1186</v>
      </c>
      <c r="B24" s="582">
        <f t="shared" si="0"/>
        <v>11.526089</v>
      </c>
      <c r="C24" s="582">
        <v>0</v>
      </c>
      <c r="D24" s="582">
        <v>0</v>
      </c>
      <c r="E24" s="582">
        <v>0</v>
      </c>
      <c r="F24" s="582">
        <v>0</v>
      </c>
      <c r="G24" s="582">
        <v>0.03056</v>
      </c>
      <c r="H24" s="582">
        <v>0.10178</v>
      </c>
      <c r="I24" s="582">
        <v>11.393749</v>
      </c>
      <c r="J24" s="582">
        <v>0</v>
      </c>
      <c r="K24" s="582">
        <v>0</v>
      </c>
      <c r="L24" s="582">
        <v>0</v>
      </c>
      <c r="M24" s="582">
        <v>0</v>
      </c>
      <c r="N24" s="582">
        <v>0</v>
      </c>
      <c r="O24" s="582">
        <v>0</v>
      </c>
      <c r="P24" s="582">
        <v>0</v>
      </c>
      <c r="Q24" s="582">
        <v>0</v>
      </c>
    </row>
    <row r="25" s="576" customFormat="true" ht="20.1" customHeight="true" spans="1:17">
      <c r="A25" s="568" t="s">
        <v>1232</v>
      </c>
      <c r="B25" s="582">
        <f t="shared" si="0"/>
        <v>7.9786344254</v>
      </c>
      <c r="C25" s="582">
        <v>1.9590013681</v>
      </c>
      <c r="D25" s="582">
        <v>4.5535184325</v>
      </c>
      <c r="E25" s="582">
        <v>0.1137828</v>
      </c>
      <c r="F25" s="582">
        <v>0.0364818</v>
      </c>
      <c r="G25" s="582">
        <v>1.1269835078</v>
      </c>
      <c r="H25" s="582">
        <v>0.04231</v>
      </c>
      <c r="I25" s="582">
        <v>0.025593497</v>
      </c>
      <c r="J25" s="582">
        <v>0</v>
      </c>
      <c r="K25" s="582">
        <v>0.11946802</v>
      </c>
      <c r="L25" s="582">
        <v>0</v>
      </c>
      <c r="M25" s="582">
        <v>0</v>
      </c>
      <c r="N25" s="582">
        <v>0</v>
      </c>
      <c r="O25" s="582">
        <v>0</v>
      </c>
      <c r="P25" s="582">
        <v>0</v>
      </c>
      <c r="Q25" s="582">
        <v>0.001495</v>
      </c>
    </row>
    <row r="26" s="576" customFormat="true" ht="20.1" customHeight="true" spans="1:17">
      <c r="A26" s="586" t="s">
        <v>1287</v>
      </c>
      <c r="B26" s="582">
        <f t="shared" si="0"/>
        <v>60</v>
      </c>
      <c r="C26" s="582">
        <v>0</v>
      </c>
      <c r="D26" s="582">
        <v>0</v>
      </c>
      <c r="E26" s="582">
        <v>0</v>
      </c>
      <c r="F26" s="582">
        <v>0</v>
      </c>
      <c r="G26" s="582">
        <v>0</v>
      </c>
      <c r="H26" s="582">
        <v>0</v>
      </c>
      <c r="I26" s="582">
        <v>0</v>
      </c>
      <c r="J26" s="582">
        <v>0</v>
      </c>
      <c r="K26" s="582">
        <v>0</v>
      </c>
      <c r="L26" s="582">
        <v>0</v>
      </c>
      <c r="M26" s="582">
        <v>0</v>
      </c>
      <c r="N26" s="582">
        <v>0</v>
      </c>
      <c r="O26" s="582">
        <v>0</v>
      </c>
      <c r="P26" s="582">
        <v>60</v>
      </c>
      <c r="Q26" s="582">
        <v>0</v>
      </c>
    </row>
    <row r="27" s="576" customFormat="true" ht="20.1" customHeight="true" spans="1:17">
      <c r="A27" s="586" t="s">
        <v>1512</v>
      </c>
      <c r="B27" s="582">
        <f t="shared" si="0"/>
        <v>63.367013025</v>
      </c>
      <c r="C27" s="582">
        <v>0</v>
      </c>
      <c r="D27" s="582">
        <v>2</v>
      </c>
      <c r="E27" s="582">
        <v>0</v>
      </c>
      <c r="F27" s="582">
        <v>20.775</v>
      </c>
      <c r="G27" s="582">
        <v>0.116813025</v>
      </c>
      <c r="H27" s="582">
        <v>7.28</v>
      </c>
      <c r="I27" s="582">
        <v>0</v>
      </c>
      <c r="J27" s="582">
        <v>0</v>
      </c>
      <c r="K27" s="582">
        <v>0</v>
      </c>
      <c r="L27" s="582">
        <v>0</v>
      </c>
      <c r="M27" s="582">
        <v>0</v>
      </c>
      <c r="N27" s="582">
        <v>0</v>
      </c>
      <c r="O27" s="582">
        <v>0</v>
      </c>
      <c r="P27" s="582">
        <v>32.4</v>
      </c>
      <c r="Q27" s="582">
        <v>0.7952</v>
      </c>
    </row>
    <row r="28" s="576" customFormat="true" ht="20.1" customHeight="true" spans="1:17">
      <c r="A28" s="586" t="s">
        <v>1513</v>
      </c>
      <c r="B28" s="582">
        <f t="shared" si="0"/>
        <v>1110</v>
      </c>
      <c r="C28" s="582">
        <v>0</v>
      </c>
      <c r="D28" s="582">
        <v>0</v>
      </c>
      <c r="E28" s="582">
        <v>0</v>
      </c>
      <c r="F28" s="582">
        <v>0</v>
      </c>
      <c r="G28" s="582">
        <v>0</v>
      </c>
      <c r="H28" s="582">
        <v>0</v>
      </c>
      <c r="I28" s="582">
        <v>0</v>
      </c>
      <c r="J28" s="582">
        <v>0</v>
      </c>
      <c r="K28" s="582">
        <v>0</v>
      </c>
      <c r="L28" s="582">
        <v>0</v>
      </c>
      <c r="M28" s="582">
        <v>0</v>
      </c>
      <c r="N28" s="582">
        <v>0</v>
      </c>
      <c r="O28" s="582">
        <v>1110</v>
      </c>
      <c r="P28" s="582">
        <v>0</v>
      </c>
      <c r="Q28" s="582">
        <v>0</v>
      </c>
    </row>
    <row r="29" s="576" customFormat="true" ht="20.1" customHeight="true" spans="1:17">
      <c r="A29" s="586" t="s">
        <v>1514</v>
      </c>
      <c r="B29" s="582">
        <f t="shared" si="0"/>
        <v>0</v>
      </c>
      <c r="C29" s="582">
        <v>0</v>
      </c>
      <c r="D29" s="582">
        <v>0</v>
      </c>
      <c r="E29" s="582">
        <v>0</v>
      </c>
      <c r="F29" s="582">
        <v>0</v>
      </c>
      <c r="G29" s="582">
        <v>0</v>
      </c>
      <c r="H29" s="582">
        <v>0</v>
      </c>
      <c r="I29" s="582">
        <v>0</v>
      </c>
      <c r="J29" s="582">
        <v>0</v>
      </c>
      <c r="K29" s="582">
        <v>0</v>
      </c>
      <c r="L29" s="582">
        <v>0</v>
      </c>
      <c r="M29" s="582">
        <v>0</v>
      </c>
      <c r="N29" s="582">
        <v>0</v>
      </c>
      <c r="O29" s="582">
        <v>0</v>
      </c>
      <c r="P29" s="582">
        <v>0</v>
      </c>
      <c r="Q29" s="582">
        <v>0</v>
      </c>
    </row>
    <row r="30" s="576" customFormat="true" ht="20.1" customHeight="true" spans="1:17">
      <c r="A30" s="586" t="s">
        <v>1515</v>
      </c>
      <c r="B30" s="582">
        <f t="shared" si="0"/>
        <v>2.5</v>
      </c>
      <c r="C30" s="582">
        <v>0</v>
      </c>
      <c r="D30" s="582">
        <v>0</v>
      </c>
      <c r="E30" s="582">
        <v>0</v>
      </c>
      <c r="F30" s="582">
        <v>0</v>
      </c>
      <c r="G30" s="582">
        <v>0</v>
      </c>
      <c r="H30" s="582">
        <v>0</v>
      </c>
      <c r="I30" s="582">
        <v>0</v>
      </c>
      <c r="J30" s="582">
        <v>0</v>
      </c>
      <c r="K30" s="582">
        <v>0</v>
      </c>
      <c r="L30" s="582">
        <v>0</v>
      </c>
      <c r="M30" s="582">
        <v>2.5</v>
      </c>
      <c r="N30" s="582">
        <v>0</v>
      </c>
      <c r="O30" s="582">
        <v>0</v>
      </c>
      <c r="P30" s="582">
        <v>0</v>
      </c>
      <c r="Q30" s="582">
        <v>0</v>
      </c>
    </row>
    <row r="31" s="576" customFormat="true" ht="20.1" customHeight="true" spans="1:17">
      <c r="A31" s="587" t="s">
        <v>1516</v>
      </c>
      <c r="B31" s="582">
        <f t="shared" si="0"/>
        <v>0.5</v>
      </c>
      <c r="C31" s="582">
        <v>0</v>
      </c>
      <c r="D31" s="582">
        <v>0</v>
      </c>
      <c r="E31" s="582">
        <v>0</v>
      </c>
      <c r="F31" s="582">
        <v>0</v>
      </c>
      <c r="G31" s="582">
        <v>0</v>
      </c>
      <c r="H31" s="582">
        <v>0</v>
      </c>
      <c r="I31" s="582">
        <v>0</v>
      </c>
      <c r="J31" s="582">
        <v>0</v>
      </c>
      <c r="K31" s="582">
        <v>0</v>
      </c>
      <c r="L31" s="582">
        <v>0</v>
      </c>
      <c r="M31" s="582">
        <v>0.5</v>
      </c>
      <c r="N31" s="582">
        <v>0</v>
      </c>
      <c r="O31" s="582">
        <v>0</v>
      </c>
      <c r="P31" s="582">
        <v>0</v>
      </c>
      <c r="Q31" s="582">
        <v>0</v>
      </c>
    </row>
    <row r="32" s="576" customFormat="true" ht="20.1" customHeight="true" spans="1:17">
      <c r="A32" s="588" t="s">
        <v>1405</v>
      </c>
      <c r="B32" s="589">
        <f t="shared" ref="B32:Q32" si="1">SUM(B5:B31)</f>
        <v>3589.32975585782</v>
      </c>
      <c r="C32" s="589">
        <f t="shared" si="1"/>
        <v>179.5128231506</v>
      </c>
      <c r="D32" s="589">
        <f t="shared" si="1"/>
        <v>239.046580713797</v>
      </c>
      <c r="E32" s="589">
        <f t="shared" si="1"/>
        <v>22.8033251867667</v>
      </c>
      <c r="F32" s="589">
        <f t="shared" si="1"/>
        <v>73.2310106888</v>
      </c>
      <c r="G32" s="589">
        <f t="shared" si="1"/>
        <v>437.759789393693</v>
      </c>
      <c r="H32" s="589">
        <f t="shared" si="1"/>
        <v>396.3899518208</v>
      </c>
      <c r="I32" s="589">
        <f t="shared" si="1"/>
        <v>709.72950708796</v>
      </c>
      <c r="J32" s="589">
        <f t="shared" si="1"/>
        <v>131.855</v>
      </c>
      <c r="K32" s="589">
        <f t="shared" si="1"/>
        <v>151.2155000654</v>
      </c>
      <c r="L32" s="589">
        <f t="shared" si="1"/>
        <v>23.1428</v>
      </c>
      <c r="M32" s="589">
        <f t="shared" si="1"/>
        <v>3</v>
      </c>
      <c r="N32" s="589">
        <f t="shared" si="1"/>
        <v>0</v>
      </c>
      <c r="O32" s="589">
        <f t="shared" si="1"/>
        <v>1110</v>
      </c>
      <c r="P32" s="589">
        <f t="shared" si="1"/>
        <v>106.11655667</v>
      </c>
      <c r="Q32" s="589">
        <f t="shared" si="1"/>
        <v>5.52691108</v>
      </c>
    </row>
  </sheetData>
  <mergeCells count="1">
    <mergeCell ref="A2:Q2"/>
  </mergeCells>
  <pageMargins left="0.75" right="0.75" top="1" bottom="1" header="0.5" footer="0.5"/>
  <pageSetup paperSize="9" orientation="portrait"/>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72"/>
  <sheetViews>
    <sheetView view="pageBreakPreview" zoomScaleNormal="100" zoomScaleSheetLayoutView="100" workbookViewId="0">
      <pane xSplit="1" topLeftCell="B1" activePane="topRight" state="frozen"/>
      <selection/>
      <selection pane="topRight" activeCell="E31" sqref="E31"/>
    </sheetView>
  </sheetViews>
  <sheetFormatPr defaultColWidth="8.88695652173913" defaultRowHeight="13.65"/>
  <cols>
    <col min="1" max="1" width="49.8347826086957" style="551" customWidth="true"/>
    <col min="2" max="2" width="15.6695652173913" style="551" customWidth="true"/>
    <col min="3" max="9" width="12.8869565217391" style="551" customWidth="true"/>
    <col min="10" max="10" width="11.5565217391304" style="551" customWidth="true"/>
    <col min="11" max="12" width="12.8869565217391" style="551" customWidth="true"/>
    <col min="13" max="13" width="11.5565217391304" style="551" customWidth="true"/>
    <col min="14" max="251" width="6.55652173913044" style="551" customWidth="true"/>
    <col min="252" max="16384" width="8.88695652173913" style="551"/>
  </cols>
  <sheetData>
    <row r="1" s="551" customFormat="true" ht="14.4" spans="1:13">
      <c r="A1" s="553" t="s">
        <v>1517</v>
      </c>
      <c r="B1" s="554"/>
      <c r="C1" s="555"/>
      <c r="D1" s="555"/>
      <c r="E1" s="555"/>
      <c r="F1" s="555"/>
      <c r="G1" s="555"/>
      <c r="H1" s="555"/>
      <c r="I1" s="555"/>
      <c r="J1" s="555"/>
      <c r="K1" s="555"/>
      <c r="L1" s="555"/>
      <c r="M1" s="555"/>
    </row>
    <row r="2" s="551" customFormat="true" ht="20.15" spans="1:13">
      <c r="A2" s="556" t="s">
        <v>1518</v>
      </c>
      <c r="B2" s="556"/>
      <c r="C2" s="556"/>
      <c r="D2" s="556"/>
      <c r="E2" s="556"/>
      <c r="F2" s="556"/>
      <c r="G2" s="556"/>
      <c r="H2" s="556"/>
      <c r="I2" s="556"/>
      <c r="J2" s="556"/>
      <c r="K2" s="556"/>
      <c r="L2" s="556"/>
      <c r="M2" s="556"/>
    </row>
    <row r="3" s="551" customFormat="true" spans="1:13">
      <c r="A3" s="557"/>
      <c r="B3" s="557"/>
      <c r="C3" s="557"/>
      <c r="D3" s="557"/>
      <c r="E3" s="557"/>
      <c r="F3" s="557"/>
      <c r="G3" s="557"/>
      <c r="H3" s="557"/>
      <c r="I3" s="557"/>
      <c r="J3" s="571"/>
      <c r="K3" s="571"/>
      <c r="L3" s="572"/>
      <c r="M3" s="551" t="s">
        <v>2</v>
      </c>
    </row>
    <row r="4" s="552" customFormat="true" ht="16" customHeight="true" spans="1:13">
      <c r="A4" s="558" t="s">
        <v>3</v>
      </c>
      <c r="B4" s="558" t="s">
        <v>48</v>
      </c>
      <c r="C4" s="559" t="s">
        <v>1519</v>
      </c>
      <c r="D4" s="559" t="s">
        <v>1520</v>
      </c>
      <c r="E4" s="559" t="s">
        <v>1521</v>
      </c>
      <c r="F4" s="559" t="s">
        <v>1522</v>
      </c>
      <c r="G4" s="559" t="s">
        <v>1523</v>
      </c>
      <c r="H4" s="559" t="s">
        <v>1524</v>
      </c>
      <c r="I4" s="559" t="s">
        <v>1525</v>
      </c>
      <c r="J4" s="559" t="s">
        <v>1526</v>
      </c>
      <c r="K4" s="559" t="s">
        <v>1527</v>
      </c>
      <c r="L4" s="559" t="s">
        <v>1528</v>
      </c>
      <c r="M4" s="559" t="s">
        <v>1529</v>
      </c>
    </row>
    <row r="5" s="551" customFormat="true" ht="16" customHeight="true" spans="1:13">
      <c r="A5" s="560" t="s">
        <v>1530</v>
      </c>
      <c r="B5" s="561">
        <v>391834</v>
      </c>
      <c r="C5" s="561">
        <v>28005</v>
      </c>
      <c r="D5" s="561">
        <v>58782</v>
      </c>
      <c r="E5" s="561">
        <v>71497</v>
      </c>
      <c r="F5" s="561">
        <v>63281</v>
      </c>
      <c r="G5" s="561">
        <v>64743</v>
      </c>
      <c r="H5" s="561">
        <v>21503</v>
      </c>
      <c r="I5" s="561">
        <v>49773</v>
      </c>
      <c r="J5" s="561">
        <v>11948</v>
      </c>
      <c r="K5" s="561">
        <v>10254</v>
      </c>
      <c r="L5" s="561">
        <v>11559</v>
      </c>
      <c r="M5" s="561">
        <v>489</v>
      </c>
    </row>
    <row r="6" s="551" customFormat="true" ht="16" customHeight="true" spans="1:13">
      <c r="A6" s="562" t="s">
        <v>1531</v>
      </c>
      <c r="B6" s="563">
        <v>391345</v>
      </c>
      <c r="C6" s="563">
        <v>28005</v>
      </c>
      <c r="D6" s="563">
        <v>58782</v>
      </c>
      <c r="E6" s="563">
        <v>71497</v>
      </c>
      <c r="F6" s="563">
        <v>63281</v>
      </c>
      <c r="G6" s="563">
        <v>64743</v>
      </c>
      <c r="H6" s="563">
        <v>21503</v>
      </c>
      <c r="I6" s="563">
        <v>49773</v>
      </c>
      <c r="J6" s="563">
        <v>11948</v>
      </c>
      <c r="K6" s="563">
        <v>10254</v>
      </c>
      <c r="L6" s="563">
        <v>11559</v>
      </c>
      <c r="M6" s="563">
        <v>0</v>
      </c>
    </row>
    <row r="7" s="551" customFormat="true" ht="16" customHeight="true" spans="1:13">
      <c r="A7" s="562" t="s">
        <v>1532</v>
      </c>
      <c r="B7" s="563">
        <v>208139</v>
      </c>
      <c r="C7" s="563">
        <v>18180</v>
      </c>
      <c r="D7" s="563">
        <v>42034</v>
      </c>
      <c r="E7" s="563">
        <v>39702</v>
      </c>
      <c r="F7" s="563">
        <v>30415</v>
      </c>
      <c r="G7" s="563">
        <v>34029</v>
      </c>
      <c r="H7" s="563">
        <v>12077</v>
      </c>
      <c r="I7" s="563">
        <v>20875</v>
      </c>
      <c r="J7" s="563">
        <v>1775</v>
      </c>
      <c r="K7" s="563">
        <v>3327</v>
      </c>
      <c r="L7" s="563">
        <v>5725</v>
      </c>
      <c r="M7" s="563"/>
    </row>
    <row r="8" s="552" customFormat="true" ht="16" customHeight="true" spans="1:13">
      <c r="A8" s="562" t="s">
        <v>1533</v>
      </c>
      <c r="B8" s="563">
        <v>171697</v>
      </c>
      <c r="C8" s="563">
        <v>9600</v>
      </c>
      <c r="D8" s="563">
        <v>16583</v>
      </c>
      <c r="E8" s="563">
        <v>31496</v>
      </c>
      <c r="F8" s="563">
        <v>32255</v>
      </c>
      <c r="G8" s="563">
        <v>30348</v>
      </c>
      <c r="H8" s="563">
        <v>8723</v>
      </c>
      <c r="I8" s="563">
        <v>21389</v>
      </c>
      <c r="J8" s="563">
        <v>8724</v>
      </c>
      <c r="K8" s="563">
        <v>6833</v>
      </c>
      <c r="L8" s="563">
        <v>5746</v>
      </c>
      <c r="M8" s="563"/>
    </row>
    <row r="9" s="551" customFormat="true" ht="16" customHeight="true" spans="1:13">
      <c r="A9" s="562" t="s">
        <v>1534</v>
      </c>
      <c r="B9" s="563">
        <v>11509</v>
      </c>
      <c r="C9" s="563">
        <v>225</v>
      </c>
      <c r="D9" s="563">
        <v>165</v>
      </c>
      <c r="E9" s="563">
        <v>299</v>
      </c>
      <c r="F9" s="563">
        <v>611</v>
      </c>
      <c r="G9" s="563">
        <v>366</v>
      </c>
      <c r="H9" s="563">
        <v>703</v>
      </c>
      <c r="I9" s="563">
        <v>7509</v>
      </c>
      <c r="J9" s="563">
        <v>1449</v>
      </c>
      <c r="K9" s="563">
        <v>94</v>
      </c>
      <c r="L9" s="563">
        <v>88</v>
      </c>
      <c r="M9" s="563"/>
    </row>
    <row r="10" s="551" customFormat="true" ht="16" customHeight="true" spans="1:13">
      <c r="A10" s="562" t="s">
        <v>1535</v>
      </c>
      <c r="B10" s="563">
        <v>489</v>
      </c>
      <c r="C10" s="563">
        <v>0</v>
      </c>
      <c r="D10" s="563">
        <v>0</v>
      </c>
      <c r="E10" s="563">
        <v>0</v>
      </c>
      <c r="F10" s="563">
        <v>0</v>
      </c>
      <c r="G10" s="563">
        <v>0</v>
      </c>
      <c r="H10" s="563">
        <v>0</v>
      </c>
      <c r="I10" s="563">
        <v>0</v>
      </c>
      <c r="J10" s="563">
        <v>0</v>
      </c>
      <c r="K10" s="563">
        <v>0</v>
      </c>
      <c r="L10" s="563">
        <v>0</v>
      </c>
      <c r="M10" s="563">
        <v>489</v>
      </c>
    </row>
    <row r="11" s="551" customFormat="true" ht="16" customHeight="true" spans="1:13">
      <c r="A11" s="562" t="s">
        <v>1536</v>
      </c>
      <c r="B11" s="563">
        <v>489</v>
      </c>
      <c r="C11" s="563"/>
      <c r="D11" s="563"/>
      <c r="E11" s="563"/>
      <c r="F11" s="563"/>
      <c r="G11" s="563"/>
      <c r="H11" s="563"/>
      <c r="I11" s="563"/>
      <c r="J11" s="563"/>
      <c r="K11" s="563"/>
      <c r="L11" s="563"/>
      <c r="M11" s="563">
        <v>489</v>
      </c>
    </row>
    <row r="12" s="551" customFormat="true" ht="16" customHeight="true" spans="1:13">
      <c r="A12" s="564" t="s">
        <v>1537</v>
      </c>
      <c r="B12" s="561">
        <v>2356474.06884</v>
      </c>
      <c r="C12" s="561">
        <v>182005.41275</v>
      </c>
      <c r="D12" s="561">
        <v>316671.92844</v>
      </c>
      <c r="E12" s="561">
        <v>277645.78474</v>
      </c>
      <c r="F12" s="561">
        <v>448678.14402</v>
      </c>
      <c r="G12" s="561">
        <v>423449.06583</v>
      </c>
      <c r="H12" s="561">
        <v>49662.4595</v>
      </c>
      <c r="I12" s="561">
        <v>231504.42434</v>
      </c>
      <c r="J12" s="561">
        <v>101753.88816</v>
      </c>
      <c r="K12" s="561">
        <v>199722.15972</v>
      </c>
      <c r="L12" s="561">
        <v>124019.4626</v>
      </c>
      <c r="M12" s="561">
        <v>1361.33874</v>
      </c>
    </row>
    <row r="13" s="551" customFormat="true" ht="16" customHeight="true" spans="1:13">
      <c r="A13" s="562" t="s">
        <v>1531</v>
      </c>
      <c r="B13" s="563">
        <v>44966</v>
      </c>
      <c r="C13" s="563">
        <v>2931</v>
      </c>
      <c r="D13" s="563">
        <v>4204</v>
      </c>
      <c r="E13" s="563">
        <v>5140</v>
      </c>
      <c r="F13" s="563">
        <v>14917</v>
      </c>
      <c r="G13" s="563">
        <v>7768</v>
      </c>
      <c r="H13" s="563">
        <v>73</v>
      </c>
      <c r="I13" s="563">
        <v>5059</v>
      </c>
      <c r="J13" s="563">
        <v>1960</v>
      </c>
      <c r="K13" s="563">
        <v>2352</v>
      </c>
      <c r="L13" s="563">
        <v>562</v>
      </c>
      <c r="M13" s="563">
        <v>0</v>
      </c>
    </row>
    <row r="14" s="551" customFormat="true" ht="16" customHeight="true" spans="1:13">
      <c r="A14" s="562" t="s">
        <v>1538</v>
      </c>
      <c r="B14" s="563">
        <v>-4082</v>
      </c>
      <c r="C14" s="563">
        <v>-455</v>
      </c>
      <c r="D14" s="563">
        <v>-261</v>
      </c>
      <c r="E14" s="563">
        <v>-276</v>
      </c>
      <c r="F14" s="563">
        <v>-906</v>
      </c>
      <c r="G14" s="563">
        <v>-1139</v>
      </c>
      <c r="H14" s="563">
        <v>-566</v>
      </c>
      <c r="I14" s="563">
        <v>-386</v>
      </c>
      <c r="J14" s="563">
        <v>-93</v>
      </c>
      <c r="K14" s="563"/>
      <c r="L14" s="563"/>
      <c r="M14" s="563"/>
    </row>
    <row r="15" s="551" customFormat="true" ht="16" customHeight="true" spans="1:13">
      <c r="A15" s="562" t="s">
        <v>1539</v>
      </c>
      <c r="B15" s="563">
        <v>58</v>
      </c>
      <c r="C15" s="563"/>
      <c r="D15" s="563"/>
      <c r="E15" s="563">
        <v>58</v>
      </c>
      <c r="F15" s="563"/>
      <c r="G15" s="563"/>
      <c r="H15" s="563"/>
      <c r="I15" s="563"/>
      <c r="J15" s="563"/>
      <c r="K15" s="563"/>
      <c r="L15" s="563"/>
      <c r="M15" s="563"/>
    </row>
    <row r="16" s="551" customFormat="true" ht="16" customHeight="true" spans="1:13">
      <c r="A16" s="565" t="s">
        <v>1540</v>
      </c>
      <c r="B16" s="563">
        <v>4590</v>
      </c>
      <c r="C16" s="563">
        <v>395</v>
      </c>
      <c r="D16" s="563">
        <v>402</v>
      </c>
      <c r="E16" s="563">
        <v>661</v>
      </c>
      <c r="F16" s="563">
        <v>1005</v>
      </c>
      <c r="G16" s="563">
        <v>1095</v>
      </c>
      <c r="H16" s="563">
        <v>78</v>
      </c>
      <c r="I16" s="563">
        <v>480</v>
      </c>
      <c r="J16" s="563">
        <v>227</v>
      </c>
      <c r="K16" s="563">
        <v>201</v>
      </c>
      <c r="L16" s="563">
        <v>46</v>
      </c>
      <c r="M16" s="563"/>
    </row>
    <row r="17" s="551" customFormat="true" ht="16" customHeight="true" spans="1:13">
      <c r="A17" s="565" t="s">
        <v>1541</v>
      </c>
      <c r="B17" s="563">
        <v>44400</v>
      </c>
      <c r="C17" s="563">
        <v>2991</v>
      </c>
      <c r="D17" s="563">
        <v>4063</v>
      </c>
      <c r="E17" s="563">
        <v>4697</v>
      </c>
      <c r="F17" s="563">
        <v>14818</v>
      </c>
      <c r="G17" s="563">
        <v>7812</v>
      </c>
      <c r="H17" s="563">
        <v>561</v>
      </c>
      <c r="I17" s="563">
        <v>4965</v>
      </c>
      <c r="J17" s="563">
        <v>1826</v>
      </c>
      <c r="K17" s="563">
        <v>2151</v>
      </c>
      <c r="L17" s="563">
        <v>516</v>
      </c>
      <c r="M17" s="563"/>
    </row>
    <row r="18" s="551" customFormat="true" ht="16" customHeight="true" spans="1:13">
      <c r="A18" s="565" t="s">
        <v>1542</v>
      </c>
      <c r="B18" s="563">
        <v>0</v>
      </c>
      <c r="C18" s="563"/>
      <c r="D18" s="563"/>
      <c r="E18" s="563"/>
      <c r="F18" s="563"/>
      <c r="G18" s="563"/>
      <c r="H18" s="563"/>
      <c r="I18" s="563"/>
      <c r="J18" s="563"/>
      <c r="K18" s="563"/>
      <c r="L18" s="563"/>
      <c r="M18" s="563"/>
    </row>
    <row r="19" s="551" customFormat="true" ht="16" customHeight="true" spans="1:13">
      <c r="A19" s="565" t="s">
        <v>1543</v>
      </c>
      <c r="B19" s="563">
        <v>0</v>
      </c>
      <c r="C19" s="563"/>
      <c r="D19" s="563"/>
      <c r="E19" s="563"/>
      <c r="F19" s="563"/>
      <c r="G19" s="563"/>
      <c r="H19" s="563"/>
      <c r="I19" s="563"/>
      <c r="J19" s="563"/>
      <c r="K19" s="563"/>
      <c r="L19" s="563"/>
      <c r="M19" s="563"/>
    </row>
    <row r="20" s="551" customFormat="true" ht="16" customHeight="true" spans="1:13">
      <c r="A20" s="562" t="s">
        <v>1535</v>
      </c>
      <c r="B20" s="563">
        <v>290</v>
      </c>
      <c r="C20" s="566">
        <v>156</v>
      </c>
      <c r="D20" s="566">
        <v>0</v>
      </c>
      <c r="E20" s="566">
        <v>0</v>
      </c>
      <c r="F20" s="566">
        <v>0</v>
      </c>
      <c r="G20" s="566">
        <v>134</v>
      </c>
      <c r="H20" s="566">
        <v>0</v>
      </c>
      <c r="I20" s="566">
        <v>0</v>
      </c>
      <c r="J20" s="566">
        <v>0</v>
      </c>
      <c r="K20" s="566">
        <v>0</v>
      </c>
      <c r="L20" s="566">
        <v>0</v>
      </c>
      <c r="M20" s="566">
        <v>0</v>
      </c>
    </row>
    <row r="21" s="551" customFormat="true" ht="16" customHeight="true" spans="1:13">
      <c r="A21" s="567" t="s">
        <v>1544</v>
      </c>
      <c r="B21" s="563">
        <v>290</v>
      </c>
      <c r="C21" s="563">
        <v>156</v>
      </c>
      <c r="D21" s="563"/>
      <c r="E21" s="563"/>
      <c r="F21" s="563"/>
      <c r="G21" s="563">
        <v>134</v>
      </c>
      <c r="H21" s="563"/>
      <c r="I21" s="563"/>
      <c r="J21" s="563"/>
      <c r="K21" s="563"/>
      <c r="L21" s="563"/>
      <c r="M21" s="563"/>
    </row>
    <row r="22" s="551" customFormat="true" ht="16" customHeight="true" spans="1:13">
      <c r="A22" s="562" t="s">
        <v>1545</v>
      </c>
      <c r="B22" s="563">
        <v>2311218.06884</v>
      </c>
      <c r="C22" s="563">
        <v>178918.41275</v>
      </c>
      <c r="D22" s="563">
        <v>312467.92844</v>
      </c>
      <c r="E22" s="563">
        <v>272505.78474</v>
      </c>
      <c r="F22" s="563">
        <v>433761.14402</v>
      </c>
      <c r="G22" s="563">
        <v>415547.06583</v>
      </c>
      <c r="H22" s="563">
        <v>49589.4595</v>
      </c>
      <c r="I22" s="563">
        <v>226445.42434</v>
      </c>
      <c r="J22" s="563">
        <v>99793.88816</v>
      </c>
      <c r="K22" s="563">
        <v>197370.15972</v>
      </c>
      <c r="L22" s="563">
        <v>123457.4626</v>
      </c>
      <c r="M22" s="563">
        <v>1361.33874</v>
      </c>
    </row>
    <row r="23" s="551" customFormat="true" ht="16" customHeight="true" spans="1:13">
      <c r="A23" s="568" t="s">
        <v>1546</v>
      </c>
      <c r="B23" s="563">
        <v>161409</v>
      </c>
      <c r="C23" s="563">
        <v>41205</v>
      </c>
      <c r="D23" s="563">
        <v>29705</v>
      </c>
      <c r="E23" s="563">
        <v>23114</v>
      </c>
      <c r="F23" s="563">
        <v>14815</v>
      </c>
      <c r="G23" s="563">
        <v>7053</v>
      </c>
      <c r="H23" s="563">
        <v>10020</v>
      </c>
      <c r="I23" s="563">
        <v>5696</v>
      </c>
      <c r="J23" s="563">
        <v>19695</v>
      </c>
      <c r="K23" s="563">
        <v>9771</v>
      </c>
      <c r="L23" s="563">
        <v>335</v>
      </c>
      <c r="M23" s="563"/>
    </row>
    <row r="24" s="551" customFormat="true" ht="16" customHeight="true" spans="1:13">
      <c r="A24" s="565" t="s">
        <v>1547</v>
      </c>
      <c r="B24" s="563">
        <v>3760</v>
      </c>
      <c r="C24" s="563">
        <v>590</v>
      </c>
      <c r="D24" s="563">
        <v>270</v>
      </c>
      <c r="E24" s="563">
        <v>270</v>
      </c>
      <c r="F24" s="563">
        <v>640</v>
      </c>
      <c r="G24" s="563">
        <v>420</v>
      </c>
      <c r="H24" s="563">
        <v>370</v>
      </c>
      <c r="I24" s="563">
        <v>300</v>
      </c>
      <c r="J24" s="563">
        <v>300</v>
      </c>
      <c r="K24" s="563">
        <v>300</v>
      </c>
      <c r="L24" s="563">
        <v>300</v>
      </c>
      <c r="M24" s="563"/>
    </row>
    <row r="25" s="551" customFormat="true" ht="16" customHeight="true" spans="1:13">
      <c r="A25" s="565" t="s">
        <v>1548</v>
      </c>
      <c r="B25" s="563">
        <v>100000</v>
      </c>
      <c r="C25" s="563"/>
      <c r="D25" s="563"/>
      <c r="E25" s="563"/>
      <c r="F25" s="563"/>
      <c r="G25" s="563"/>
      <c r="H25" s="563"/>
      <c r="I25" s="563"/>
      <c r="J25" s="563"/>
      <c r="K25" s="563"/>
      <c r="L25" s="563">
        <v>100000</v>
      </c>
      <c r="M25" s="563"/>
    </row>
    <row r="26" s="551" customFormat="true" ht="16" customHeight="true" spans="1:13">
      <c r="A26" s="565" t="s">
        <v>1549</v>
      </c>
      <c r="B26" s="563">
        <v>180000</v>
      </c>
      <c r="C26" s="563"/>
      <c r="D26" s="563">
        <v>90000</v>
      </c>
      <c r="E26" s="563"/>
      <c r="F26" s="563"/>
      <c r="G26" s="563"/>
      <c r="H26" s="563"/>
      <c r="I26" s="563"/>
      <c r="J26" s="563"/>
      <c r="K26" s="563">
        <v>90000</v>
      </c>
      <c r="L26" s="563"/>
      <c r="M26" s="563"/>
    </row>
    <row r="27" s="551" customFormat="true" ht="16" customHeight="true" spans="1:13">
      <c r="A27" s="562" t="s">
        <v>1550</v>
      </c>
      <c r="B27" s="563">
        <v>1454</v>
      </c>
      <c r="C27" s="563">
        <v>185</v>
      </c>
      <c r="D27" s="563">
        <v>313</v>
      </c>
      <c r="E27" s="563">
        <v>215</v>
      </c>
      <c r="F27" s="563">
        <v>316</v>
      </c>
      <c r="G27" s="563">
        <v>147</v>
      </c>
      <c r="H27" s="563">
        <v>171</v>
      </c>
      <c r="I27" s="563">
        <v>72</v>
      </c>
      <c r="J27" s="563">
        <v>35</v>
      </c>
      <c r="K27" s="563"/>
      <c r="L27" s="563"/>
      <c r="M27" s="563"/>
    </row>
    <row r="28" s="551" customFormat="true" ht="16" customHeight="true" spans="1:13">
      <c r="A28" s="562" t="s">
        <v>1551</v>
      </c>
      <c r="B28" s="563">
        <v>163</v>
      </c>
      <c r="C28" s="563"/>
      <c r="D28" s="563"/>
      <c r="E28" s="563"/>
      <c r="F28" s="563"/>
      <c r="G28" s="563"/>
      <c r="H28" s="563"/>
      <c r="I28" s="563"/>
      <c r="J28" s="563">
        <v>163</v>
      </c>
      <c r="K28" s="563"/>
      <c r="L28" s="563"/>
      <c r="M28" s="563"/>
    </row>
    <row r="29" s="551" customFormat="true" ht="16" customHeight="true" spans="1:13">
      <c r="A29" s="565" t="s">
        <v>1552</v>
      </c>
      <c r="B29" s="563">
        <v>11143</v>
      </c>
      <c r="C29" s="563"/>
      <c r="D29" s="563">
        <v>3935</v>
      </c>
      <c r="E29" s="563"/>
      <c r="F29" s="563"/>
      <c r="G29" s="563"/>
      <c r="H29" s="563">
        <v>7208</v>
      </c>
      <c r="I29" s="563"/>
      <c r="J29" s="563"/>
      <c r="K29" s="563"/>
      <c r="L29" s="563"/>
      <c r="M29" s="563"/>
    </row>
    <row r="30" s="551" customFormat="true" ht="16" customHeight="true" spans="1:13">
      <c r="A30" s="562" t="s">
        <v>1553</v>
      </c>
      <c r="B30" s="563">
        <v>1400</v>
      </c>
      <c r="C30" s="563"/>
      <c r="D30" s="563"/>
      <c r="E30" s="563"/>
      <c r="F30" s="563"/>
      <c r="G30" s="563"/>
      <c r="H30" s="563"/>
      <c r="I30" s="563"/>
      <c r="J30" s="563"/>
      <c r="K30" s="563"/>
      <c r="L30" s="563">
        <v>1400</v>
      </c>
      <c r="M30" s="563"/>
    </row>
    <row r="31" s="551" customFormat="true" ht="16" customHeight="true" spans="1:13">
      <c r="A31" s="562" t="s">
        <v>1554</v>
      </c>
      <c r="B31" s="563">
        <v>29796</v>
      </c>
      <c r="C31" s="563"/>
      <c r="D31" s="563"/>
      <c r="E31" s="563"/>
      <c r="F31" s="563">
        <v>17160</v>
      </c>
      <c r="G31" s="563">
        <v>12636</v>
      </c>
      <c r="H31" s="563"/>
      <c r="I31" s="563"/>
      <c r="J31" s="563"/>
      <c r="K31" s="563"/>
      <c r="L31" s="563"/>
      <c r="M31" s="563"/>
    </row>
    <row r="32" s="551" customFormat="true" ht="16" customHeight="true" spans="1:13">
      <c r="A32" s="562" t="s">
        <v>1555</v>
      </c>
      <c r="B32" s="563">
        <v>477620</v>
      </c>
      <c r="C32" s="563">
        <v>35031</v>
      </c>
      <c r="D32" s="563">
        <v>52910</v>
      </c>
      <c r="E32" s="563">
        <v>52657</v>
      </c>
      <c r="F32" s="563">
        <v>116029</v>
      </c>
      <c r="G32" s="563">
        <v>116116</v>
      </c>
      <c r="H32" s="563">
        <v>13921</v>
      </c>
      <c r="I32" s="563">
        <v>48850</v>
      </c>
      <c r="J32" s="563">
        <v>15627</v>
      </c>
      <c r="K32" s="563">
        <v>21973</v>
      </c>
      <c r="L32" s="563">
        <v>4506</v>
      </c>
      <c r="M32" s="563"/>
    </row>
    <row r="33" s="551" customFormat="true" ht="16" customHeight="true" spans="1:13">
      <c r="A33" s="565" t="s">
        <v>1556</v>
      </c>
      <c r="B33" s="563">
        <v>323586</v>
      </c>
      <c r="C33" s="563">
        <v>25549</v>
      </c>
      <c r="D33" s="563">
        <v>32465</v>
      </c>
      <c r="E33" s="563">
        <v>34830</v>
      </c>
      <c r="F33" s="563">
        <v>74845</v>
      </c>
      <c r="G33" s="563">
        <v>77507</v>
      </c>
      <c r="H33" s="563">
        <v>4810</v>
      </c>
      <c r="I33" s="563">
        <v>40342</v>
      </c>
      <c r="J33" s="563">
        <v>12389</v>
      </c>
      <c r="K33" s="563">
        <v>17405</v>
      </c>
      <c r="L33" s="563">
        <v>3444</v>
      </c>
      <c r="M33" s="563"/>
    </row>
    <row r="34" s="551" customFormat="true" ht="16" customHeight="true" spans="1:13">
      <c r="A34" s="565" t="s">
        <v>1557</v>
      </c>
      <c r="B34" s="563">
        <v>619937</v>
      </c>
      <c r="C34" s="563">
        <v>49218</v>
      </c>
      <c r="D34" s="563">
        <v>61206</v>
      </c>
      <c r="E34" s="563">
        <v>60107</v>
      </c>
      <c r="F34" s="563">
        <v>146367</v>
      </c>
      <c r="G34" s="563">
        <v>143037</v>
      </c>
      <c r="H34" s="563">
        <v>8119</v>
      </c>
      <c r="I34" s="563">
        <v>74829</v>
      </c>
      <c r="J34" s="563">
        <v>33221</v>
      </c>
      <c r="K34" s="563">
        <v>37274</v>
      </c>
      <c r="L34" s="563">
        <v>6559</v>
      </c>
      <c r="M34" s="563"/>
    </row>
    <row r="35" s="551" customFormat="true" ht="16" customHeight="true" spans="1:13">
      <c r="A35" s="565" t="s">
        <v>1558</v>
      </c>
      <c r="B35" s="563">
        <v>146169.61884</v>
      </c>
      <c r="C35" s="563">
        <v>9468.31275</v>
      </c>
      <c r="D35" s="563">
        <v>12231.70344</v>
      </c>
      <c r="E35" s="563">
        <v>12572.80974</v>
      </c>
      <c r="F35" s="563">
        <v>27130.44402</v>
      </c>
      <c r="G35" s="563">
        <v>27692.89083</v>
      </c>
      <c r="H35" s="563">
        <v>1697.3595</v>
      </c>
      <c r="I35" s="563">
        <v>29620.87434</v>
      </c>
      <c r="J35" s="563">
        <v>9196.01316</v>
      </c>
      <c r="K35" s="563">
        <v>12756.60972</v>
      </c>
      <c r="L35" s="563">
        <v>2441.2626</v>
      </c>
      <c r="M35" s="563">
        <v>1361.33874</v>
      </c>
    </row>
    <row r="36" s="551" customFormat="true" ht="16" customHeight="true" spans="1:13">
      <c r="A36" s="565" t="s">
        <v>1559</v>
      </c>
      <c r="B36" s="563">
        <v>186381.55</v>
      </c>
      <c r="C36" s="563">
        <v>9031</v>
      </c>
      <c r="D36" s="563">
        <v>21829.85</v>
      </c>
      <c r="E36" s="563">
        <v>78041.8</v>
      </c>
      <c r="F36" s="563">
        <v>23300.15</v>
      </c>
      <c r="G36" s="563">
        <v>19490</v>
      </c>
      <c r="H36" s="563">
        <v>1050</v>
      </c>
      <c r="I36" s="563">
        <v>20901.6</v>
      </c>
      <c r="J36" s="563">
        <v>6500</v>
      </c>
      <c r="K36" s="563">
        <v>4525.25</v>
      </c>
      <c r="L36" s="563">
        <v>1711.9</v>
      </c>
      <c r="M36" s="563"/>
    </row>
    <row r="37" s="551" customFormat="true" ht="16" customHeight="true" spans="1:13">
      <c r="A37" s="562" t="s">
        <v>1560</v>
      </c>
      <c r="B37" s="563">
        <v>63736.4</v>
      </c>
      <c r="C37" s="563">
        <v>8100</v>
      </c>
      <c r="D37" s="563">
        <v>6930</v>
      </c>
      <c r="E37" s="563">
        <v>10100</v>
      </c>
      <c r="F37" s="563">
        <v>12400</v>
      </c>
      <c r="G37" s="563">
        <v>10906.4</v>
      </c>
      <c r="H37" s="563">
        <v>1900</v>
      </c>
      <c r="I37" s="563">
        <v>5400</v>
      </c>
      <c r="J37" s="563">
        <v>2400</v>
      </c>
      <c r="K37" s="563">
        <v>3100</v>
      </c>
      <c r="L37" s="563">
        <v>2500</v>
      </c>
      <c r="M37" s="563"/>
    </row>
    <row r="38" s="551" customFormat="true" ht="16" customHeight="true" spans="1:13">
      <c r="A38" s="569" t="s">
        <v>1561</v>
      </c>
      <c r="B38" s="563">
        <v>375</v>
      </c>
      <c r="C38" s="563">
        <v>49</v>
      </c>
      <c r="D38" s="563">
        <v>59</v>
      </c>
      <c r="E38" s="563">
        <v>59</v>
      </c>
      <c r="F38" s="563">
        <v>61</v>
      </c>
      <c r="G38" s="563">
        <v>46</v>
      </c>
      <c r="H38" s="563">
        <v>13</v>
      </c>
      <c r="I38" s="563">
        <v>29</v>
      </c>
      <c r="J38" s="563">
        <v>22</v>
      </c>
      <c r="K38" s="563">
        <v>14</v>
      </c>
      <c r="L38" s="563">
        <v>23</v>
      </c>
      <c r="M38" s="563">
        <v>0</v>
      </c>
    </row>
    <row r="39" s="551" customFormat="true" ht="16" customHeight="true" spans="1:13">
      <c r="A39" s="568" t="s">
        <v>1562</v>
      </c>
      <c r="B39" s="563">
        <v>2100</v>
      </c>
      <c r="C39" s="563">
        <v>210</v>
      </c>
      <c r="D39" s="563">
        <v>210</v>
      </c>
      <c r="E39" s="563">
        <v>210</v>
      </c>
      <c r="F39" s="563">
        <v>210</v>
      </c>
      <c r="G39" s="563">
        <v>210</v>
      </c>
      <c r="H39" s="563">
        <v>210</v>
      </c>
      <c r="I39" s="563">
        <v>210</v>
      </c>
      <c r="J39" s="563">
        <v>210</v>
      </c>
      <c r="K39" s="563">
        <v>210</v>
      </c>
      <c r="L39" s="563">
        <v>210</v>
      </c>
      <c r="M39" s="563">
        <v>0</v>
      </c>
    </row>
    <row r="40" s="551" customFormat="true" ht="16" customHeight="true" spans="1:13">
      <c r="A40" s="568" t="s">
        <v>1563</v>
      </c>
      <c r="B40" s="563">
        <v>2187.5</v>
      </c>
      <c r="C40" s="563">
        <v>282.1</v>
      </c>
      <c r="D40" s="563">
        <v>403.375</v>
      </c>
      <c r="E40" s="563">
        <v>329.175</v>
      </c>
      <c r="F40" s="563">
        <v>487.55</v>
      </c>
      <c r="G40" s="563">
        <v>285.775</v>
      </c>
      <c r="H40" s="563">
        <v>100.1</v>
      </c>
      <c r="I40" s="563">
        <v>194.95</v>
      </c>
      <c r="J40" s="563">
        <v>35.875</v>
      </c>
      <c r="K40" s="563">
        <v>41.3</v>
      </c>
      <c r="L40" s="563">
        <v>27.3</v>
      </c>
      <c r="M40" s="563">
        <v>0</v>
      </c>
    </row>
    <row r="41" s="551" customFormat="true" ht="16" customHeight="true" spans="1:13">
      <c r="A41" s="567" t="s">
        <v>1564</v>
      </c>
      <c r="B41" s="563">
        <v>0</v>
      </c>
      <c r="C41" s="563"/>
      <c r="D41" s="563"/>
      <c r="E41" s="563"/>
      <c r="F41" s="563"/>
      <c r="G41" s="563"/>
      <c r="H41" s="563"/>
      <c r="I41" s="563"/>
      <c r="J41" s="563"/>
      <c r="K41" s="563"/>
      <c r="L41" s="563"/>
      <c r="M41" s="563"/>
    </row>
    <row r="42" s="551" customFormat="true" ht="16" customHeight="true" spans="1:13">
      <c r="A42" s="565" t="s">
        <v>1565</v>
      </c>
      <c r="B42" s="563">
        <v>0</v>
      </c>
      <c r="C42" s="563"/>
      <c r="D42" s="563"/>
      <c r="E42" s="563"/>
      <c r="F42" s="563"/>
      <c r="G42" s="563"/>
      <c r="H42" s="563"/>
      <c r="I42" s="563"/>
      <c r="J42" s="563"/>
      <c r="K42" s="563"/>
      <c r="L42" s="563"/>
      <c r="M42" s="563"/>
    </row>
    <row r="43" s="551" customFormat="true" ht="16" customHeight="true" spans="1:13">
      <c r="A43" s="565" t="s">
        <v>1566</v>
      </c>
      <c r="B43" s="563">
        <v>0</v>
      </c>
      <c r="C43" s="563"/>
      <c r="D43" s="563"/>
      <c r="E43" s="563"/>
      <c r="F43" s="563"/>
      <c r="G43" s="563"/>
      <c r="H43" s="563"/>
      <c r="I43" s="563"/>
      <c r="J43" s="563"/>
      <c r="K43" s="563"/>
      <c r="L43" s="563"/>
      <c r="M43" s="563"/>
    </row>
    <row r="44" s="551" customFormat="true" ht="16" customHeight="true" spans="1:13">
      <c r="A44" s="565" t="s">
        <v>1567</v>
      </c>
      <c r="B44" s="563">
        <v>0</v>
      </c>
      <c r="C44" s="563"/>
      <c r="D44" s="563"/>
      <c r="E44" s="563"/>
      <c r="F44" s="563"/>
      <c r="G44" s="563"/>
      <c r="H44" s="563"/>
      <c r="I44" s="563"/>
      <c r="J44" s="563"/>
      <c r="K44" s="563"/>
      <c r="L44" s="563"/>
      <c r="M44" s="563"/>
    </row>
    <row r="45" s="551" customFormat="true" ht="16" customHeight="true" spans="1:13">
      <c r="A45" s="564" t="s">
        <v>1568</v>
      </c>
      <c r="B45" s="561">
        <v>458568.4421978</v>
      </c>
      <c r="C45" s="561">
        <v>21528.2589</v>
      </c>
      <c r="D45" s="561">
        <v>40850.628</v>
      </c>
      <c r="E45" s="561">
        <v>41115.12</v>
      </c>
      <c r="F45" s="561">
        <v>117681.0076344</v>
      </c>
      <c r="G45" s="561">
        <v>61136.7166064</v>
      </c>
      <c r="H45" s="561">
        <v>4598.5856</v>
      </c>
      <c r="I45" s="561">
        <v>38399.883426</v>
      </c>
      <c r="J45" s="561">
        <v>43055.8321747</v>
      </c>
      <c r="K45" s="561">
        <v>32063.4021</v>
      </c>
      <c r="L45" s="561">
        <v>4795.0077563</v>
      </c>
      <c r="M45" s="561">
        <v>53344</v>
      </c>
    </row>
    <row r="46" s="551" customFormat="true" ht="16" customHeight="true" spans="1:13">
      <c r="A46" s="565" t="s">
        <v>1569</v>
      </c>
      <c r="B46" s="563">
        <v>8487.577</v>
      </c>
      <c r="C46" s="563"/>
      <c r="D46" s="563"/>
      <c r="E46" s="563"/>
      <c r="F46" s="563">
        <v>6981.758</v>
      </c>
      <c r="G46" s="563"/>
      <c r="H46" s="563"/>
      <c r="I46" s="563"/>
      <c r="J46" s="563">
        <v>1505.819</v>
      </c>
      <c r="K46" s="563"/>
      <c r="L46" s="563"/>
      <c r="M46" s="563"/>
    </row>
    <row r="47" s="551" customFormat="true" ht="16" customHeight="true" spans="1:13">
      <c r="A47" s="565" t="s">
        <v>1570</v>
      </c>
      <c r="B47" s="563">
        <v>2677.87</v>
      </c>
      <c r="C47" s="563">
        <v>100.61</v>
      </c>
      <c r="D47" s="563">
        <v>216.24</v>
      </c>
      <c r="E47" s="563">
        <v>95.16</v>
      </c>
      <c r="F47" s="563">
        <v>1019.83</v>
      </c>
      <c r="G47" s="563">
        <v>619.88</v>
      </c>
      <c r="H47" s="563">
        <v>40.93</v>
      </c>
      <c r="I47" s="563">
        <v>330.72</v>
      </c>
      <c r="J47" s="563">
        <v>117.66</v>
      </c>
      <c r="K47" s="563">
        <v>119.57</v>
      </c>
      <c r="L47" s="563">
        <v>17.27</v>
      </c>
      <c r="M47" s="563"/>
    </row>
    <row r="48" s="551" customFormat="true" ht="16" customHeight="true" spans="1:13">
      <c r="A48" s="565" t="s">
        <v>1571</v>
      </c>
      <c r="B48" s="563">
        <v>954</v>
      </c>
      <c r="C48" s="563">
        <v>60</v>
      </c>
      <c r="D48" s="563">
        <v>90</v>
      </c>
      <c r="E48" s="563">
        <v>218</v>
      </c>
      <c r="F48" s="563">
        <v>198</v>
      </c>
      <c r="G48" s="563">
        <v>60</v>
      </c>
      <c r="H48" s="563">
        <v>38</v>
      </c>
      <c r="I48" s="563">
        <v>50</v>
      </c>
      <c r="J48" s="563">
        <v>50</v>
      </c>
      <c r="K48" s="563">
        <v>160</v>
      </c>
      <c r="L48" s="563">
        <v>30</v>
      </c>
      <c r="M48" s="563"/>
    </row>
    <row r="49" s="551" customFormat="true" ht="16" customHeight="true" spans="1:13">
      <c r="A49" s="565" t="s">
        <v>1572</v>
      </c>
      <c r="B49" s="563">
        <v>327</v>
      </c>
      <c r="C49" s="563">
        <v>0</v>
      </c>
      <c r="D49" s="563">
        <v>79</v>
      </c>
      <c r="E49" s="563">
        <v>60.5</v>
      </c>
      <c r="F49" s="563">
        <v>56</v>
      </c>
      <c r="G49" s="563">
        <v>2.5</v>
      </c>
      <c r="H49" s="563">
        <v>0</v>
      </c>
      <c r="I49" s="563">
        <v>0</v>
      </c>
      <c r="J49" s="563">
        <v>2.5</v>
      </c>
      <c r="K49" s="563">
        <v>7.5</v>
      </c>
      <c r="L49" s="563">
        <v>119</v>
      </c>
      <c r="M49" s="563">
        <v>0</v>
      </c>
    </row>
    <row r="50" s="551" customFormat="true" ht="16" customHeight="true" spans="1:13">
      <c r="A50" s="565" t="s">
        <v>1573</v>
      </c>
      <c r="B50" s="563">
        <v>393</v>
      </c>
      <c r="C50" s="563">
        <v>53</v>
      </c>
      <c r="D50" s="563">
        <v>48</v>
      </c>
      <c r="E50" s="563">
        <v>32</v>
      </c>
      <c r="F50" s="563">
        <v>93</v>
      </c>
      <c r="G50" s="563">
        <v>62</v>
      </c>
      <c r="H50" s="563">
        <v>29</v>
      </c>
      <c r="I50" s="563">
        <v>32</v>
      </c>
      <c r="J50" s="563">
        <v>8</v>
      </c>
      <c r="K50" s="563">
        <v>3</v>
      </c>
      <c r="L50" s="563">
        <v>33</v>
      </c>
      <c r="M50" s="563">
        <v>0</v>
      </c>
    </row>
    <row r="51" s="551" customFormat="true" ht="16" customHeight="true" spans="1:13">
      <c r="A51" s="565" t="s">
        <v>1574</v>
      </c>
      <c r="B51" s="563">
        <v>94846</v>
      </c>
      <c r="C51" s="563">
        <v>7591</v>
      </c>
      <c r="D51" s="563">
        <v>12805</v>
      </c>
      <c r="E51" s="563">
        <v>16111</v>
      </c>
      <c r="F51" s="563">
        <v>21443</v>
      </c>
      <c r="G51" s="563">
        <v>15604</v>
      </c>
      <c r="H51" s="563">
        <v>1375</v>
      </c>
      <c r="I51" s="563">
        <v>10583</v>
      </c>
      <c r="J51" s="563">
        <v>3143</v>
      </c>
      <c r="K51" s="563">
        <v>5412</v>
      </c>
      <c r="L51" s="563">
        <v>779</v>
      </c>
      <c r="M51" s="563"/>
    </row>
    <row r="52" s="551" customFormat="true" ht="16" customHeight="true" spans="1:13">
      <c r="A52" s="565" t="s">
        <v>1575</v>
      </c>
      <c r="B52" s="563">
        <v>28726.5</v>
      </c>
      <c r="C52" s="563"/>
      <c r="D52" s="563"/>
      <c r="E52" s="563">
        <v>73.5</v>
      </c>
      <c r="F52" s="563">
        <v>7458</v>
      </c>
      <c r="G52" s="563">
        <v>6625</v>
      </c>
      <c r="H52" s="563"/>
      <c r="I52" s="563">
        <v>5250</v>
      </c>
      <c r="J52" s="563">
        <v>1157</v>
      </c>
      <c r="K52" s="563">
        <v>7102</v>
      </c>
      <c r="L52" s="563">
        <v>1061</v>
      </c>
      <c r="M52" s="563"/>
    </row>
    <row r="53" s="551" customFormat="true" ht="16" customHeight="true" spans="1:13">
      <c r="A53" s="568" t="s">
        <v>1576</v>
      </c>
      <c r="B53" s="563">
        <v>1100</v>
      </c>
      <c r="C53" s="563">
        <v>0</v>
      </c>
      <c r="D53" s="563">
        <v>0</v>
      </c>
      <c r="E53" s="563">
        <v>0</v>
      </c>
      <c r="F53" s="563">
        <v>0</v>
      </c>
      <c r="G53" s="563">
        <v>0</v>
      </c>
      <c r="H53" s="563">
        <v>0</v>
      </c>
      <c r="I53" s="563">
        <v>0</v>
      </c>
      <c r="J53" s="563">
        <v>1100</v>
      </c>
      <c r="K53" s="563">
        <v>0</v>
      </c>
      <c r="L53" s="563">
        <v>0</v>
      </c>
      <c r="M53" s="563">
        <v>0</v>
      </c>
    </row>
    <row r="54" s="551" customFormat="true" ht="16" customHeight="true" spans="1:13">
      <c r="A54" s="568" t="s">
        <v>1577</v>
      </c>
      <c r="B54" s="563">
        <v>38317.4482978</v>
      </c>
      <c r="C54" s="563">
        <v>770</v>
      </c>
      <c r="D54" s="563">
        <v>0</v>
      </c>
      <c r="E54" s="563">
        <v>0</v>
      </c>
      <c r="F54" s="563">
        <v>15271.8196344</v>
      </c>
      <c r="G54" s="563">
        <v>14377.9826064</v>
      </c>
      <c r="H54" s="563">
        <v>2347.7496</v>
      </c>
      <c r="I54" s="563">
        <v>61.683426</v>
      </c>
      <c r="J54" s="563">
        <v>417.9131747</v>
      </c>
      <c r="K54" s="563">
        <v>3710.8141</v>
      </c>
      <c r="L54" s="563">
        <v>1359.4857563</v>
      </c>
      <c r="M54" s="563">
        <v>0</v>
      </c>
    </row>
    <row r="55" s="551" customFormat="true" ht="16" customHeight="true" spans="1:13">
      <c r="A55" s="568" t="s">
        <v>1578</v>
      </c>
      <c r="B55" s="563">
        <v>9100</v>
      </c>
      <c r="C55" s="563">
        <v>0</v>
      </c>
      <c r="D55" s="563">
        <v>0</v>
      </c>
      <c r="E55" s="563">
        <v>0</v>
      </c>
      <c r="F55" s="563">
        <v>0</v>
      </c>
      <c r="G55" s="563">
        <v>0</v>
      </c>
      <c r="H55" s="563">
        <v>0</v>
      </c>
      <c r="I55" s="563">
        <v>0</v>
      </c>
      <c r="J55" s="563">
        <v>5600</v>
      </c>
      <c r="K55" s="563">
        <v>3500</v>
      </c>
      <c r="L55" s="563">
        <v>0</v>
      </c>
      <c r="M55" s="563">
        <v>0</v>
      </c>
    </row>
    <row r="56" s="551" customFormat="true" ht="16" customHeight="true" spans="1:13">
      <c r="A56" s="568" t="s">
        <v>1579</v>
      </c>
      <c r="B56" s="563">
        <v>90755</v>
      </c>
      <c r="C56" s="563">
        <v>7000</v>
      </c>
      <c r="D56" s="563">
        <v>21000</v>
      </c>
      <c r="E56" s="563">
        <v>21000</v>
      </c>
      <c r="F56" s="563">
        <v>24500</v>
      </c>
      <c r="G56" s="563">
        <v>14000</v>
      </c>
      <c r="H56" s="563">
        <v>0</v>
      </c>
      <c r="I56" s="563">
        <v>0</v>
      </c>
      <c r="J56" s="563">
        <v>700</v>
      </c>
      <c r="K56" s="563">
        <v>1680</v>
      </c>
      <c r="L56" s="563">
        <v>875</v>
      </c>
      <c r="M56" s="563">
        <v>0</v>
      </c>
    </row>
    <row r="57" s="551" customFormat="true" ht="16" customHeight="true" spans="1:13">
      <c r="A57" s="568" t="s">
        <v>1580</v>
      </c>
      <c r="B57" s="563">
        <v>4200</v>
      </c>
      <c r="C57" s="563"/>
      <c r="D57" s="563"/>
      <c r="E57" s="563"/>
      <c r="F57" s="563"/>
      <c r="G57" s="563"/>
      <c r="H57" s="563"/>
      <c r="I57" s="563"/>
      <c r="J57" s="563"/>
      <c r="K57" s="563"/>
      <c r="L57" s="563"/>
      <c r="M57" s="563">
        <v>4200</v>
      </c>
    </row>
    <row r="58" s="551" customFormat="true" ht="16" customHeight="true" spans="1:13">
      <c r="A58" s="570" t="s">
        <v>1581</v>
      </c>
      <c r="B58" s="563">
        <v>1278</v>
      </c>
      <c r="C58" s="563"/>
      <c r="D58" s="563"/>
      <c r="E58" s="563"/>
      <c r="F58" s="563"/>
      <c r="G58" s="563"/>
      <c r="H58" s="563"/>
      <c r="I58" s="563"/>
      <c r="J58" s="563">
        <v>1278</v>
      </c>
      <c r="K58" s="563"/>
      <c r="L58" s="563"/>
      <c r="M58" s="563"/>
    </row>
    <row r="59" s="551" customFormat="true" ht="16" customHeight="true" spans="1:13">
      <c r="A59" s="562" t="s">
        <v>1582</v>
      </c>
      <c r="B59" s="563">
        <v>3233.86</v>
      </c>
      <c r="C59" s="563">
        <v>0</v>
      </c>
      <c r="D59" s="563">
        <v>0</v>
      </c>
      <c r="E59" s="563">
        <v>0</v>
      </c>
      <c r="F59" s="563">
        <v>0</v>
      </c>
      <c r="G59" s="563">
        <v>0</v>
      </c>
      <c r="H59" s="563">
        <v>0</v>
      </c>
      <c r="I59" s="563">
        <v>0</v>
      </c>
      <c r="J59" s="563">
        <v>0</v>
      </c>
      <c r="K59" s="563">
        <v>3233.86</v>
      </c>
      <c r="L59" s="563">
        <v>0</v>
      </c>
      <c r="M59" s="563">
        <v>0</v>
      </c>
    </row>
    <row r="60" s="551" customFormat="true" ht="16" customHeight="true" spans="1:13">
      <c r="A60" s="562" t="s">
        <v>1583</v>
      </c>
      <c r="B60" s="563">
        <v>62.65</v>
      </c>
      <c r="C60" s="563"/>
      <c r="D60" s="563"/>
      <c r="E60" s="563">
        <v>62.65</v>
      </c>
      <c r="F60" s="563"/>
      <c r="G60" s="563"/>
      <c r="H60" s="563"/>
      <c r="I60" s="563"/>
      <c r="J60" s="563"/>
      <c r="K60" s="563"/>
      <c r="L60" s="563"/>
      <c r="M60" s="563"/>
    </row>
    <row r="61" s="551" customFormat="true" ht="16" customHeight="true" spans="1:13">
      <c r="A61" s="562" t="s">
        <v>1584</v>
      </c>
      <c r="B61" s="563">
        <v>24220.3269</v>
      </c>
      <c r="C61" s="563">
        <v>1535.0489</v>
      </c>
      <c r="D61" s="563">
        <v>1939.588</v>
      </c>
      <c r="E61" s="563">
        <v>3370.01</v>
      </c>
      <c r="F61" s="563">
        <v>0</v>
      </c>
      <c r="G61" s="563">
        <v>6883.954</v>
      </c>
      <c r="H61" s="563">
        <v>725.606</v>
      </c>
      <c r="I61" s="563">
        <v>4923.1</v>
      </c>
      <c r="J61" s="563">
        <v>1660.54</v>
      </c>
      <c r="K61" s="563">
        <v>2701.328</v>
      </c>
      <c r="L61" s="563">
        <v>481.152</v>
      </c>
      <c r="M61" s="563">
        <v>0</v>
      </c>
    </row>
    <row r="62" s="551" customFormat="true" ht="16" customHeight="true" spans="1:13">
      <c r="A62" s="562" t="s">
        <v>1585</v>
      </c>
      <c r="B62" s="563">
        <v>22750</v>
      </c>
      <c r="C62" s="563"/>
      <c r="D62" s="563"/>
      <c r="E62" s="563"/>
      <c r="F62" s="563">
        <v>22750</v>
      </c>
      <c r="G62" s="563"/>
      <c r="H62" s="563"/>
      <c r="I62" s="563"/>
      <c r="J62" s="563"/>
      <c r="K62" s="563"/>
      <c r="L62" s="563"/>
      <c r="M62" s="563"/>
    </row>
    <row r="63" s="551" customFormat="true" ht="16" customHeight="true" spans="1:13">
      <c r="A63" s="562" t="s">
        <v>1586</v>
      </c>
      <c r="B63" s="563">
        <v>2899.5</v>
      </c>
      <c r="C63" s="563">
        <v>1688.6</v>
      </c>
      <c r="D63" s="563">
        <v>577.8</v>
      </c>
      <c r="E63" s="563">
        <v>92.3</v>
      </c>
      <c r="F63" s="563">
        <v>164.6</v>
      </c>
      <c r="G63" s="563">
        <v>171.4</v>
      </c>
      <c r="H63" s="563">
        <v>42.3</v>
      </c>
      <c r="I63" s="563">
        <v>40.1</v>
      </c>
      <c r="J63" s="563">
        <v>13.4</v>
      </c>
      <c r="K63" s="563">
        <v>68.9</v>
      </c>
      <c r="L63" s="563">
        <v>40.1</v>
      </c>
      <c r="M63" s="563">
        <v>0</v>
      </c>
    </row>
    <row r="64" s="551" customFormat="true" ht="16" customHeight="true" spans="1:13">
      <c r="A64" s="562" t="s">
        <v>1587</v>
      </c>
      <c r="B64" s="563">
        <v>11981</v>
      </c>
      <c r="C64" s="563"/>
      <c r="D64" s="563"/>
      <c r="E64" s="563"/>
      <c r="F64" s="563"/>
      <c r="G64" s="563"/>
      <c r="H64" s="563"/>
      <c r="I64" s="563"/>
      <c r="J64" s="563">
        <v>11981</v>
      </c>
      <c r="K64" s="563"/>
      <c r="L64" s="563"/>
      <c r="M64" s="563"/>
    </row>
    <row r="65" s="551" customFormat="true" ht="16" customHeight="true" spans="1:13">
      <c r="A65" s="562" t="s">
        <v>1588</v>
      </c>
      <c r="B65" s="563">
        <v>40000</v>
      </c>
      <c r="C65" s="563"/>
      <c r="D65" s="563"/>
      <c r="E65" s="563"/>
      <c r="F65" s="563"/>
      <c r="G65" s="563"/>
      <c r="H65" s="563"/>
      <c r="I65" s="563"/>
      <c r="J65" s="563"/>
      <c r="K65" s="563"/>
      <c r="L65" s="563"/>
      <c r="M65" s="563">
        <v>40000</v>
      </c>
    </row>
    <row r="66" s="551" customFormat="true" ht="16" customHeight="true" spans="1:13">
      <c r="A66" s="562" t="s">
        <v>1589</v>
      </c>
      <c r="B66" s="563">
        <v>62443.71</v>
      </c>
      <c r="C66" s="563">
        <v>2730</v>
      </c>
      <c r="D66" s="563">
        <v>4095</v>
      </c>
      <c r="E66" s="563">
        <v>0</v>
      </c>
      <c r="F66" s="563">
        <v>17745</v>
      </c>
      <c r="G66" s="563">
        <v>2730</v>
      </c>
      <c r="H66" s="563">
        <v>0</v>
      </c>
      <c r="I66" s="563">
        <v>17129.28</v>
      </c>
      <c r="J66" s="563">
        <v>6825</v>
      </c>
      <c r="K66" s="563">
        <v>4364.43</v>
      </c>
      <c r="L66" s="563">
        <v>0</v>
      </c>
      <c r="M66" s="563">
        <v>6825</v>
      </c>
    </row>
    <row r="67" s="551" customFormat="true" ht="16" customHeight="true" spans="1:13">
      <c r="A67" s="570" t="s">
        <v>1590</v>
      </c>
      <c r="B67" s="563">
        <v>9815</v>
      </c>
      <c r="C67" s="563"/>
      <c r="D67" s="563"/>
      <c r="E67" s="563"/>
      <c r="F67" s="563"/>
      <c r="G67" s="563"/>
      <c r="H67" s="563"/>
      <c r="I67" s="563"/>
      <c r="J67" s="563">
        <v>7496</v>
      </c>
      <c r="K67" s="563"/>
      <c r="L67" s="563"/>
      <c r="M67" s="563">
        <v>2319</v>
      </c>
    </row>
    <row r="68" s="551" customFormat="true" ht="16" customHeight="true" spans="1:13">
      <c r="A68" s="573"/>
      <c r="B68" s="563"/>
      <c r="C68" s="563"/>
      <c r="D68" s="563"/>
      <c r="E68" s="563"/>
      <c r="F68" s="563"/>
      <c r="G68" s="563"/>
      <c r="H68" s="563"/>
      <c r="I68" s="563"/>
      <c r="J68" s="563"/>
      <c r="K68" s="563"/>
      <c r="L68" s="563"/>
      <c r="M68" s="563"/>
    </row>
    <row r="69" s="551" customFormat="true" ht="16" customHeight="true" spans="1:13">
      <c r="A69" s="574"/>
      <c r="B69" s="563"/>
      <c r="C69" s="563"/>
      <c r="D69" s="563"/>
      <c r="E69" s="563"/>
      <c r="F69" s="563"/>
      <c r="G69" s="563"/>
      <c r="H69" s="563"/>
      <c r="I69" s="563"/>
      <c r="J69" s="563"/>
      <c r="K69" s="563"/>
      <c r="L69" s="563"/>
      <c r="M69" s="563"/>
    </row>
    <row r="70" s="552" customFormat="true" ht="16" customHeight="true" spans="1:13">
      <c r="A70" s="575" t="s">
        <v>1591</v>
      </c>
      <c r="B70" s="561">
        <f>SUM(B5,B12,B45,)</f>
        <v>3206876.5110378</v>
      </c>
      <c r="C70" s="561">
        <v>231538.67165</v>
      </c>
      <c r="D70" s="561">
        <v>416304.55644</v>
      </c>
      <c r="E70" s="561">
        <v>390257.90474</v>
      </c>
      <c r="F70" s="561">
        <v>629640.1516544</v>
      </c>
      <c r="G70" s="561">
        <v>549328.7824364</v>
      </c>
      <c r="H70" s="561">
        <v>75764.0451</v>
      </c>
      <c r="I70" s="561">
        <v>319677.307766</v>
      </c>
      <c r="J70" s="561">
        <v>156757.7203347</v>
      </c>
      <c r="K70" s="561">
        <v>242039.56182</v>
      </c>
      <c r="L70" s="561">
        <v>140373.4703563</v>
      </c>
      <c r="M70" s="561">
        <v>55194.33874</v>
      </c>
    </row>
    <row r="71" s="14" customFormat="true" ht="16" customHeight="true" spans="1:13">
      <c r="A71" s="575" t="s">
        <v>1592</v>
      </c>
      <c r="B71" s="561">
        <v>3693123</v>
      </c>
      <c r="C71" s="563"/>
      <c r="D71" s="563"/>
      <c r="E71" s="563"/>
      <c r="F71" s="563"/>
      <c r="G71" s="563"/>
      <c r="H71" s="563"/>
      <c r="I71" s="563"/>
      <c r="J71" s="563"/>
      <c r="K71" s="563"/>
      <c r="L71" s="563"/>
      <c r="M71" s="563"/>
    </row>
    <row r="72" s="14" customFormat="true" ht="16" customHeight="true" spans="1:13">
      <c r="A72" s="575" t="s">
        <v>1593</v>
      </c>
      <c r="B72" s="561">
        <f>SUM(B70:B71)</f>
        <v>6899999.5110378</v>
      </c>
      <c r="C72" s="563"/>
      <c r="D72" s="563"/>
      <c r="E72" s="563"/>
      <c r="F72" s="563"/>
      <c r="G72" s="563"/>
      <c r="H72" s="563"/>
      <c r="I72" s="563"/>
      <c r="J72" s="563"/>
      <c r="K72" s="563"/>
      <c r="L72" s="563"/>
      <c r="M72" s="563"/>
    </row>
  </sheetData>
  <mergeCells count="1">
    <mergeCell ref="A2:M2"/>
  </mergeCells>
  <dataValidations count="1">
    <dataValidation allowBlank="1" showInputMessage="1" showErrorMessage="1" prompt="我处10月31日提前下达70%，行政处后期自行办件，下达剩余30%，具体下达规模再核对" sqref="A63"/>
  </dataValidations>
  <pageMargins left="0.699305555555556" right="0.699305555555556" top="0.75" bottom="0.75" header="0.3" footer="0.3"/>
  <pageSetup paperSize="9" orientation="portrait"/>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32"/>
  <sheetViews>
    <sheetView view="pageBreakPreview" zoomScaleNormal="100" zoomScaleSheetLayoutView="100" workbookViewId="0">
      <selection activeCell="G22" sqref="G22"/>
    </sheetView>
  </sheetViews>
  <sheetFormatPr defaultColWidth="13.5652173913043" defaultRowHeight="15.8"/>
  <cols>
    <col min="1" max="1" width="22.1826086956522" style="212" customWidth="true"/>
    <col min="2" max="10" width="12.7217391304348" style="212" customWidth="true"/>
    <col min="11" max="13" width="10.4608695652174" style="497" customWidth="true"/>
    <col min="14" max="16356" width="13.5652173913043" style="212" customWidth="true"/>
    <col min="16357" max="16384" width="13.5652173913043" style="212"/>
  </cols>
  <sheetData>
    <row r="1" s="212" customFormat="true" ht="18" customHeight="true" spans="1:13">
      <c r="A1" s="464" t="s">
        <v>1594</v>
      </c>
      <c r="B1" s="547"/>
      <c r="E1" s="547"/>
      <c r="K1" s="497"/>
      <c r="L1" s="497"/>
      <c r="M1" s="497"/>
    </row>
    <row r="2" s="212" customFormat="true" ht="20.25" customHeight="true" spans="1:13">
      <c r="A2" s="548" t="s">
        <v>1595</v>
      </c>
      <c r="B2" s="548"/>
      <c r="C2" s="548"/>
      <c r="D2" s="548"/>
      <c r="E2" s="548"/>
      <c r="F2" s="548"/>
      <c r="G2" s="548"/>
      <c r="H2" s="548"/>
      <c r="I2" s="548"/>
      <c r="J2" s="548"/>
      <c r="K2" s="548"/>
      <c r="L2" s="548"/>
      <c r="M2" s="548"/>
    </row>
    <row r="3" s="212" customFormat="true" ht="20.25" customHeight="true" spans="1:17">
      <c r="A3" s="526" t="s">
        <v>1459</v>
      </c>
      <c r="B3" s="526"/>
      <c r="C3" s="526"/>
      <c r="D3" s="526"/>
      <c r="E3" s="526"/>
      <c r="F3" s="526"/>
      <c r="G3" s="526"/>
      <c r="H3" s="526"/>
      <c r="I3" s="526"/>
      <c r="J3" s="526"/>
      <c r="K3" s="526"/>
      <c r="L3" s="526"/>
      <c r="M3" s="526"/>
      <c r="N3" s="441"/>
      <c r="O3" s="441"/>
      <c r="P3" s="441"/>
      <c r="Q3" s="441"/>
    </row>
    <row r="4" s="212" customFormat="true" ht="33" customHeight="true" spans="1:17">
      <c r="A4" s="483" t="s">
        <v>1596</v>
      </c>
      <c r="B4" s="434" t="s">
        <v>1597</v>
      </c>
      <c r="C4" s="434"/>
      <c r="D4" s="434"/>
      <c r="E4" s="434" t="s">
        <v>1598</v>
      </c>
      <c r="F4" s="434"/>
      <c r="G4" s="434"/>
      <c r="H4" s="434" t="s">
        <v>1599</v>
      </c>
      <c r="I4" s="434"/>
      <c r="J4" s="434"/>
      <c r="K4" s="434" t="s">
        <v>1600</v>
      </c>
      <c r="L4" s="434"/>
      <c r="M4" s="434"/>
      <c r="N4" s="441"/>
      <c r="O4" s="441"/>
      <c r="P4" s="441"/>
      <c r="Q4" s="441"/>
    </row>
    <row r="5" s="212" customFormat="true" ht="33" customHeight="true" spans="1:17">
      <c r="A5" s="483"/>
      <c r="B5" s="434" t="s">
        <v>48</v>
      </c>
      <c r="C5" s="434" t="s">
        <v>1601</v>
      </c>
      <c r="D5" s="434" t="s">
        <v>1602</v>
      </c>
      <c r="E5" s="434" t="s">
        <v>48</v>
      </c>
      <c r="F5" s="434" t="s">
        <v>1601</v>
      </c>
      <c r="G5" s="434" t="s">
        <v>1602</v>
      </c>
      <c r="H5" s="434" t="s">
        <v>48</v>
      </c>
      <c r="I5" s="434" t="s">
        <v>1601</v>
      </c>
      <c r="J5" s="434" t="s">
        <v>1602</v>
      </c>
      <c r="K5" s="434" t="s">
        <v>1603</v>
      </c>
      <c r="L5" s="434" t="s">
        <v>1604</v>
      </c>
      <c r="M5" s="434" t="s">
        <v>1605</v>
      </c>
      <c r="N5" s="441"/>
      <c r="O5" s="441"/>
      <c r="P5" s="441"/>
      <c r="Q5" s="441"/>
    </row>
    <row r="6" s="212" customFormat="true" ht="20.1" customHeight="true" spans="1:17">
      <c r="A6" s="493" t="s">
        <v>1606</v>
      </c>
      <c r="B6" s="549">
        <v>1626.18</v>
      </c>
      <c r="C6" s="549">
        <v>278.71</v>
      </c>
      <c r="D6" s="549">
        <v>1347.47</v>
      </c>
      <c r="E6" s="549">
        <v>529</v>
      </c>
      <c r="F6" s="549">
        <v>12</v>
      </c>
      <c r="G6" s="549">
        <v>517</v>
      </c>
      <c r="H6" s="549">
        <v>1419.97</v>
      </c>
      <c r="I6" s="549">
        <v>115.88</v>
      </c>
      <c r="J6" s="549">
        <v>1304.09</v>
      </c>
      <c r="K6" s="439">
        <v>11</v>
      </c>
      <c r="L6" s="439">
        <v>5</v>
      </c>
      <c r="M6" s="439">
        <v>11</v>
      </c>
      <c r="N6" s="441"/>
      <c r="O6" s="441"/>
      <c r="P6" s="441"/>
      <c r="Q6" s="441"/>
    </row>
    <row r="7" s="212" customFormat="true" ht="20.1" customHeight="true" spans="1:17">
      <c r="A7" s="493" t="s">
        <v>1607</v>
      </c>
      <c r="B7" s="549">
        <v>629.13</v>
      </c>
      <c r="C7" s="549">
        <v>212.46</v>
      </c>
      <c r="D7" s="549">
        <v>416.67</v>
      </c>
      <c r="E7" s="549">
        <v>225.6</v>
      </c>
      <c r="F7" s="549">
        <v>12</v>
      </c>
      <c r="G7" s="549">
        <v>213.6</v>
      </c>
      <c r="H7" s="549">
        <v>478.68</v>
      </c>
      <c r="I7" s="549">
        <v>74.35</v>
      </c>
      <c r="J7" s="549">
        <v>404.33</v>
      </c>
      <c r="K7" s="439">
        <v>9</v>
      </c>
      <c r="L7" s="439">
        <v>4</v>
      </c>
      <c r="M7" s="439">
        <v>10</v>
      </c>
      <c r="N7" s="441"/>
      <c r="O7" s="441"/>
      <c r="P7" s="441"/>
      <c r="Q7" s="441"/>
    </row>
    <row r="8" s="212" customFormat="true" ht="20.1" customHeight="true" spans="1:17">
      <c r="A8" s="493" t="s">
        <v>1608</v>
      </c>
      <c r="B8" s="549">
        <v>30.4</v>
      </c>
      <c r="C8" s="549">
        <v>6.3</v>
      </c>
      <c r="D8" s="549">
        <v>24.1</v>
      </c>
      <c r="E8" s="549">
        <v>9.3</v>
      </c>
      <c r="F8" s="549">
        <v>0</v>
      </c>
      <c r="G8" s="549">
        <v>9.3</v>
      </c>
      <c r="H8" s="549">
        <v>28.4</v>
      </c>
      <c r="I8" s="549">
        <v>6.3</v>
      </c>
      <c r="J8" s="549">
        <v>22.1</v>
      </c>
      <c r="K8" s="439">
        <v>11</v>
      </c>
      <c r="L8" s="439">
        <v>8</v>
      </c>
      <c r="M8" s="439">
        <v>11</v>
      </c>
      <c r="N8" s="441"/>
      <c r="O8" s="441"/>
      <c r="P8" s="441"/>
      <c r="Q8" s="441"/>
    </row>
    <row r="9" s="212" customFormat="true" ht="20.1" customHeight="true" spans="1:17">
      <c r="A9" s="493" t="s">
        <v>1609</v>
      </c>
      <c r="B9" s="549">
        <v>131.3</v>
      </c>
      <c r="C9" s="549">
        <v>0</v>
      </c>
      <c r="D9" s="549">
        <v>131.3</v>
      </c>
      <c r="E9" s="549">
        <v>54.9</v>
      </c>
      <c r="F9" s="549">
        <v>0</v>
      </c>
      <c r="G9" s="549">
        <v>54.9</v>
      </c>
      <c r="H9" s="549">
        <v>129.26</v>
      </c>
      <c r="I9" s="549">
        <v>0</v>
      </c>
      <c r="J9" s="549">
        <v>129.26</v>
      </c>
      <c r="K9" s="439">
        <v>14</v>
      </c>
      <c r="L9" s="439" t="s">
        <v>1610</v>
      </c>
      <c r="M9" s="439">
        <v>14</v>
      </c>
      <c r="N9" s="441"/>
      <c r="O9" s="441"/>
      <c r="P9" s="441"/>
      <c r="Q9" s="441"/>
    </row>
    <row r="10" s="212" customFormat="true" ht="20.1" customHeight="true" spans="1:17">
      <c r="A10" s="493" t="s">
        <v>1611</v>
      </c>
      <c r="B10" s="549">
        <v>43.8</v>
      </c>
      <c r="C10" s="549">
        <v>0.6</v>
      </c>
      <c r="D10" s="549">
        <v>43.2</v>
      </c>
      <c r="E10" s="549">
        <v>22.6</v>
      </c>
      <c r="F10" s="549">
        <v>0</v>
      </c>
      <c r="G10" s="549">
        <v>22.6</v>
      </c>
      <c r="H10" s="549">
        <v>43.8</v>
      </c>
      <c r="I10" s="549">
        <v>0.6</v>
      </c>
      <c r="J10" s="549">
        <v>43.2</v>
      </c>
      <c r="K10" s="439">
        <v>13</v>
      </c>
      <c r="L10" s="439">
        <v>5</v>
      </c>
      <c r="M10" s="439">
        <v>13</v>
      </c>
      <c r="N10" s="441"/>
      <c r="O10" s="441"/>
      <c r="P10" s="441"/>
      <c r="Q10" s="441"/>
    </row>
    <row r="11" s="212" customFormat="true" ht="20.1" customHeight="true" spans="1:17">
      <c r="A11" s="493" t="s">
        <v>1612</v>
      </c>
      <c r="B11" s="549">
        <v>204.2</v>
      </c>
      <c r="C11" s="549">
        <v>15.3</v>
      </c>
      <c r="D11" s="549">
        <v>188.9</v>
      </c>
      <c r="E11" s="549">
        <v>33.2</v>
      </c>
      <c r="F11" s="549">
        <v>0</v>
      </c>
      <c r="G11" s="549">
        <v>33.2</v>
      </c>
      <c r="H11" s="549">
        <v>177.8</v>
      </c>
      <c r="I11" s="549">
        <v>11.2</v>
      </c>
      <c r="J11" s="549">
        <v>166.6</v>
      </c>
      <c r="K11" s="439">
        <v>11</v>
      </c>
      <c r="L11" s="439">
        <v>5</v>
      </c>
      <c r="M11" s="439">
        <v>11</v>
      </c>
      <c r="N11" s="441"/>
      <c r="O11" s="441"/>
      <c r="P11" s="441"/>
      <c r="Q11" s="441"/>
    </row>
    <row r="12" s="212" customFormat="true" ht="20.1" customHeight="true" spans="1:17">
      <c r="A12" s="493" t="s">
        <v>1613</v>
      </c>
      <c r="B12" s="549">
        <v>213.8</v>
      </c>
      <c r="C12" s="549">
        <v>25.1</v>
      </c>
      <c r="D12" s="549">
        <v>188.7</v>
      </c>
      <c r="E12" s="549">
        <v>54.9</v>
      </c>
      <c r="F12" s="549">
        <v>0</v>
      </c>
      <c r="G12" s="549">
        <v>54.9</v>
      </c>
      <c r="H12" s="549">
        <v>194.1</v>
      </c>
      <c r="I12" s="549">
        <v>5.4</v>
      </c>
      <c r="J12" s="549">
        <v>188.7</v>
      </c>
      <c r="K12" s="439">
        <v>12</v>
      </c>
      <c r="L12" s="439">
        <v>10</v>
      </c>
      <c r="M12" s="439">
        <v>12</v>
      </c>
      <c r="N12" s="441"/>
      <c r="O12" s="441"/>
      <c r="P12" s="441"/>
      <c r="Q12" s="441"/>
    </row>
    <row r="13" s="212" customFormat="true" ht="20.1" customHeight="true" spans="1:17">
      <c r="A13" s="493" t="s">
        <v>1614</v>
      </c>
      <c r="B13" s="549">
        <v>13.45</v>
      </c>
      <c r="C13" s="549">
        <v>4.05</v>
      </c>
      <c r="D13" s="549">
        <v>9.4</v>
      </c>
      <c r="E13" s="549">
        <v>3.4</v>
      </c>
      <c r="F13" s="549">
        <v>0</v>
      </c>
      <c r="G13" s="549">
        <v>3.4</v>
      </c>
      <c r="H13" s="549">
        <v>13.45</v>
      </c>
      <c r="I13" s="549">
        <v>4.05</v>
      </c>
      <c r="J13" s="549">
        <v>9.4</v>
      </c>
      <c r="K13" s="439">
        <v>12</v>
      </c>
      <c r="L13" s="439">
        <v>10</v>
      </c>
      <c r="M13" s="439">
        <v>13</v>
      </c>
      <c r="N13" s="441"/>
      <c r="O13" s="441"/>
      <c r="P13" s="441"/>
      <c r="Q13" s="441"/>
    </row>
    <row r="14" s="212" customFormat="true" ht="20.1" customHeight="true" spans="1:17">
      <c r="A14" s="506" t="s">
        <v>1615</v>
      </c>
      <c r="B14" s="549">
        <v>98.72</v>
      </c>
      <c r="C14" s="550">
        <v>5.22</v>
      </c>
      <c r="D14" s="549">
        <v>93.5</v>
      </c>
      <c r="E14" s="549">
        <v>38.5</v>
      </c>
      <c r="F14" s="549">
        <v>0</v>
      </c>
      <c r="G14" s="549">
        <v>38.5</v>
      </c>
      <c r="H14" s="549">
        <v>98.7</v>
      </c>
      <c r="I14" s="549">
        <v>5.2</v>
      </c>
      <c r="J14" s="549">
        <v>93.5</v>
      </c>
      <c r="K14" s="439">
        <v>11</v>
      </c>
      <c r="L14" s="439">
        <v>3</v>
      </c>
      <c r="M14" s="439">
        <v>11</v>
      </c>
      <c r="N14" s="441"/>
      <c r="O14" s="441"/>
      <c r="P14" s="441"/>
      <c r="Q14" s="441"/>
    </row>
    <row r="15" s="212" customFormat="true" ht="20.1" customHeight="true" spans="1:17">
      <c r="A15" s="493" t="s">
        <v>1616</v>
      </c>
      <c r="B15" s="549">
        <v>131.5</v>
      </c>
      <c r="C15" s="549">
        <v>0.1</v>
      </c>
      <c r="D15" s="549">
        <v>131.4</v>
      </c>
      <c r="E15" s="549">
        <v>43.3</v>
      </c>
      <c r="F15" s="549">
        <v>0</v>
      </c>
      <c r="G15" s="549">
        <v>43.3</v>
      </c>
      <c r="H15" s="549">
        <v>131.5</v>
      </c>
      <c r="I15" s="549">
        <v>0.1</v>
      </c>
      <c r="J15" s="549">
        <v>131.4</v>
      </c>
      <c r="K15" s="439">
        <v>12</v>
      </c>
      <c r="L15" s="439">
        <v>5</v>
      </c>
      <c r="M15" s="439">
        <v>12</v>
      </c>
      <c r="N15" s="441"/>
      <c r="O15" s="441"/>
      <c r="P15" s="441"/>
      <c r="Q15" s="441"/>
    </row>
    <row r="16" s="212" customFormat="true" ht="20.1" customHeight="true" spans="1:17">
      <c r="A16" s="493" t="s">
        <v>1617</v>
      </c>
      <c r="B16" s="549">
        <v>112.38</v>
      </c>
      <c r="C16" s="549">
        <v>2.88</v>
      </c>
      <c r="D16" s="549">
        <v>109.5</v>
      </c>
      <c r="E16" s="549">
        <v>33.9</v>
      </c>
      <c r="F16" s="549">
        <v>0</v>
      </c>
      <c r="G16" s="549">
        <v>33.9</v>
      </c>
      <c r="H16" s="549">
        <v>107.6</v>
      </c>
      <c r="I16" s="549">
        <v>2.8</v>
      </c>
      <c r="J16" s="549">
        <v>104.8</v>
      </c>
      <c r="K16" s="439">
        <v>11</v>
      </c>
      <c r="L16" s="439">
        <v>3</v>
      </c>
      <c r="M16" s="439">
        <v>11</v>
      </c>
      <c r="N16" s="441"/>
      <c r="O16" s="441"/>
      <c r="P16" s="441"/>
      <c r="Q16" s="441"/>
    </row>
    <row r="17" s="212" customFormat="true" ht="20.1" customHeight="true" spans="1:17">
      <c r="A17" s="493" t="s">
        <v>1618</v>
      </c>
      <c r="B17" s="549">
        <v>10.5</v>
      </c>
      <c r="C17" s="549">
        <v>0.9</v>
      </c>
      <c r="D17" s="549">
        <v>9.6</v>
      </c>
      <c r="E17" s="549">
        <v>8.2</v>
      </c>
      <c r="F17" s="549">
        <v>0</v>
      </c>
      <c r="G17" s="549">
        <v>8.2</v>
      </c>
      <c r="H17" s="549">
        <v>9.68</v>
      </c>
      <c r="I17" s="549">
        <v>0.08</v>
      </c>
      <c r="J17" s="549">
        <v>9.6</v>
      </c>
      <c r="K17" s="439">
        <v>14</v>
      </c>
      <c r="L17" s="439" t="s">
        <v>1610</v>
      </c>
      <c r="M17" s="439">
        <v>14</v>
      </c>
      <c r="N17" s="441"/>
      <c r="O17" s="441"/>
      <c r="P17" s="441"/>
      <c r="Q17" s="441"/>
    </row>
    <row r="18" s="212" customFormat="true" ht="20.1" customHeight="true" spans="1:17">
      <c r="A18" s="493" t="s">
        <v>1619</v>
      </c>
      <c r="B18" s="549">
        <v>7</v>
      </c>
      <c r="C18" s="549">
        <v>5.8</v>
      </c>
      <c r="D18" s="549">
        <v>1.2</v>
      </c>
      <c r="E18" s="549">
        <v>1.2</v>
      </c>
      <c r="F18" s="549">
        <v>0</v>
      </c>
      <c r="G18" s="549">
        <v>1.2</v>
      </c>
      <c r="H18" s="549">
        <v>7</v>
      </c>
      <c r="I18" s="549">
        <v>5.8</v>
      </c>
      <c r="J18" s="549">
        <v>1.2</v>
      </c>
      <c r="K18" s="439">
        <v>5</v>
      </c>
      <c r="L18" s="439">
        <v>3</v>
      </c>
      <c r="M18" s="439">
        <v>15</v>
      </c>
      <c r="N18" s="441"/>
      <c r="O18" s="441"/>
      <c r="P18" s="441"/>
      <c r="Q18" s="441"/>
    </row>
    <row r="19" s="212" customFormat="true" ht="19" customHeight="true" spans="1:17">
      <c r="A19" s="525" t="s">
        <v>1620</v>
      </c>
      <c r="B19" s="525"/>
      <c r="C19" s="525"/>
      <c r="D19" s="525"/>
      <c r="E19" s="525"/>
      <c r="F19" s="525"/>
      <c r="G19" s="525"/>
      <c r="H19" s="525"/>
      <c r="I19" s="525"/>
      <c r="J19" s="525"/>
      <c r="K19" s="525"/>
      <c r="L19" s="525"/>
      <c r="M19" s="525"/>
      <c r="N19" s="441"/>
      <c r="O19" s="441"/>
      <c r="P19" s="441"/>
      <c r="Q19" s="441"/>
    </row>
    <row r="20" s="212" customFormat="true" spans="1:17">
      <c r="A20" s="441"/>
      <c r="B20" s="441"/>
      <c r="C20" s="441"/>
      <c r="D20" s="441"/>
      <c r="E20" s="441"/>
      <c r="F20" s="441"/>
      <c r="G20" s="441"/>
      <c r="H20" s="441"/>
      <c r="I20" s="441"/>
      <c r="J20" s="441"/>
      <c r="K20" s="499"/>
      <c r="L20" s="499"/>
      <c r="M20" s="499"/>
      <c r="N20" s="441"/>
      <c r="O20" s="441"/>
      <c r="P20" s="441"/>
      <c r="Q20" s="441"/>
    </row>
    <row r="21" s="212" customFormat="true" spans="1:17">
      <c r="A21" s="441"/>
      <c r="B21" s="441"/>
      <c r="C21" s="441"/>
      <c r="D21" s="441"/>
      <c r="E21" s="441"/>
      <c r="F21" s="441"/>
      <c r="G21" s="441"/>
      <c r="H21" s="441"/>
      <c r="I21" s="441"/>
      <c r="J21" s="441"/>
      <c r="K21" s="499"/>
      <c r="L21" s="499"/>
      <c r="M21" s="499"/>
      <c r="N21" s="441"/>
      <c r="O21" s="441"/>
      <c r="P21" s="441"/>
      <c r="Q21" s="441"/>
    </row>
    <row r="22" s="212" customFormat="true" spans="1:17">
      <c r="A22" s="441"/>
      <c r="B22" s="441"/>
      <c r="C22" s="441"/>
      <c r="D22" s="441"/>
      <c r="E22" s="441"/>
      <c r="F22" s="441"/>
      <c r="G22" s="441"/>
      <c r="H22" s="441"/>
      <c r="I22" s="441"/>
      <c r="J22" s="441"/>
      <c r="K22" s="499"/>
      <c r="L22" s="499"/>
      <c r="M22" s="499"/>
      <c r="N22" s="441"/>
      <c r="O22" s="441"/>
      <c r="P22" s="441"/>
      <c r="Q22" s="441"/>
    </row>
    <row r="23" s="212" customFormat="true" spans="1:17">
      <c r="A23" s="441"/>
      <c r="B23" s="441"/>
      <c r="C23" s="441"/>
      <c r="D23" s="441"/>
      <c r="E23" s="441"/>
      <c r="F23" s="441"/>
      <c r="G23" s="441"/>
      <c r="H23" s="441"/>
      <c r="I23" s="441"/>
      <c r="J23" s="441"/>
      <c r="K23" s="499"/>
      <c r="L23" s="499"/>
      <c r="M23" s="499"/>
      <c r="N23" s="441"/>
      <c r="O23" s="441"/>
      <c r="P23" s="441"/>
      <c r="Q23" s="441"/>
    </row>
    <row r="24" s="212" customFormat="true" spans="1:17">
      <c r="A24" s="441"/>
      <c r="B24" s="441"/>
      <c r="C24" s="441"/>
      <c r="D24" s="441"/>
      <c r="E24" s="441"/>
      <c r="F24" s="441"/>
      <c r="G24" s="441"/>
      <c r="H24" s="441"/>
      <c r="I24" s="441"/>
      <c r="J24" s="441"/>
      <c r="K24" s="499"/>
      <c r="L24" s="499"/>
      <c r="M24" s="499"/>
      <c r="N24" s="441"/>
      <c r="O24" s="441"/>
      <c r="P24" s="441"/>
      <c r="Q24" s="441"/>
    </row>
    <row r="25" s="212" customFormat="true" spans="1:17">
      <c r="A25" s="441"/>
      <c r="B25" s="441"/>
      <c r="C25" s="441"/>
      <c r="D25" s="441"/>
      <c r="E25" s="441"/>
      <c r="F25" s="441"/>
      <c r="G25" s="441"/>
      <c r="H25" s="441"/>
      <c r="I25" s="441"/>
      <c r="J25" s="441"/>
      <c r="K25" s="499"/>
      <c r="L25" s="499"/>
      <c r="M25" s="499"/>
      <c r="N25" s="441"/>
      <c r="O25" s="441"/>
      <c r="P25" s="441"/>
      <c r="Q25" s="441"/>
    </row>
    <row r="26" s="212" customFormat="true" spans="1:17">
      <c r="A26" s="441"/>
      <c r="B26" s="441"/>
      <c r="C26" s="441"/>
      <c r="D26" s="441"/>
      <c r="E26" s="441"/>
      <c r="F26" s="441"/>
      <c r="G26" s="441"/>
      <c r="H26" s="441"/>
      <c r="I26" s="441"/>
      <c r="J26" s="441"/>
      <c r="K26" s="499"/>
      <c r="L26" s="499"/>
      <c r="M26" s="499"/>
      <c r="N26" s="441"/>
      <c r="O26" s="441"/>
      <c r="P26" s="441"/>
      <c r="Q26" s="441"/>
    </row>
    <row r="27" s="212" customFormat="true" spans="1:17">
      <c r="A27" s="441"/>
      <c r="B27" s="441"/>
      <c r="C27" s="441"/>
      <c r="D27" s="441"/>
      <c r="E27" s="441"/>
      <c r="F27" s="441"/>
      <c r="G27" s="441"/>
      <c r="H27" s="441"/>
      <c r="I27" s="441"/>
      <c r="J27" s="441"/>
      <c r="K27" s="499"/>
      <c r="L27" s="499"/>
      <c r="M27" s="499"/>
      <c r="N27" s="441"/>
      <c r="O27" s="441"/>
      <c r="P27" s="441"/>
      <c r="Q27" s="441"/>
    </row>
    <row r="28" s="212" customFormat="true" spans="1:17">
      <c r="A28" s="441"/>
      <c r="B28" s="441"/>
      <c r="C28" s="441"/>
      <c r="D28" s="441"/>
      <c r="E28" s="441"/>
      <c r="F28" s="441"/>
      <c r="G28" s="441"/>
      <c r="H28" s="441"/>
      <c r="I28" s="441"/>
      <c r="J28" s="441"/>
      <c r="K28" s="499"/>
      <c r="L28" s="499"/>
      <c r="M28" s="499"/>
      <c r="N28" s="441"/>
      <c r="O28" s="441"/>
      <c r="P28" s="441"/>
      <c r="Q28" s="441"/>
    </row>
    <row r="29" s="212" customFormat="true" spans="1:17">
      <c r="A29" s="441"/>
      <c r="B29" s="441"/>
      <c r="C29" s="441"/>
      <c r="D29" s="441"/>
      <c r="E29" s="441"/>
      <c r="F29" s="441"/>
      <c r="G29" s="441"/>
      <c r="H29" s="441"/>
      <c r="I29" s="441"/>
      <c r="J29" s="441"/>
      <c r="K29" s="499"/>
      <c r="L29" s="499"/>
      <c r="M29" s="499"/>
      <c r="N29" s="441"/>
      <c r="O29" s="441"/>
      <c r="P29" s="441"/>
      <c r="Q29" s="441"/>
    </row>
    <row r="30" s="212" customFormat="true" spans="1:17">
      <c r="A30" s="441"/>
      <c r="B30" s="441"/>
      <c r="C30" s="441"/>
      <c r="D30" s="441"/>
      <c r="E30" s="441"/>
      <c r="F30" s="441"/>
      <c r="G30" s="441"/>
      <c r="H30" s="441"/>
      <c r="I30" s="441"/>
      <c r="J30" s="441"/>
      <c r="K30" s="499"/>
      <c r="L30" s="499"/>
      <c r="M30" s="499"/>
      <c r="N30" s="441"/>
      <c r="O30" s="441"/>
      <c r="P30" s="441"/>
      <c r="Q30" s="441"/>
    </row>
    <row r="31" s="212" customFormat="true" spans="1:17">
      <c r="A31" s="441"/>
      <c r="B31" s="441"/>
      <c r="C31" s="441"/>
      <c r="D31" s="441"/>
      <c r="E31" s="441"/>
      <c r="F31" s="441"/>
      <c r="G31" s="441"/>
      <c r="H31" s="441"/>
      <c r="I31" s="441"/>
      <c r="J31" s="441"/>
      <c r="K31" s="499"/>
      <c r="L31" s="499"/>
      <c r="M31" s="499"/>
      <c r="N31" s="441"/>
      <c r="O31" s="441"/>
      <c r="P31" s="441"/>
      <c r="Q31" s="441"/>
    </row>
    <row r="32" s="212" customFormat="true" spans="1:17">
      <c r="A32" s="441"/>
      <c r="B32" s="441"/>
      <c r="C32" s="441"/>
      <c r="D32" s="441"/>
      <c r="E32" s="441"/>
      <c r="F32" s="441"/>
      <c r="G32" s="441"/>
      <c r="H32" s="441"/>
      <c r="I32" s="441"/>
      <c r="J32" s="441"/>
      <c r="K32" s="499"/>
      <c r="L32" s="499"/>
      <c r="M32" s="499"/>
      <c r="N32" s="441"/>
      <c r="O32" s="441"/>
      <c r="P32" s="441"/>
      <c r="Q32" s="441"/>
    </row>
  </sheetData>
  <mergeCells count="8">
    <mergeCell ref="A2:M2"/>
    <mergeCell ref="A3:M3"/>
    <mergeCell ref="B4:D4"/>
    <mergeCell ref="E4:G4"/>
    <mergeCell ref="H4:J4"/>
    <mergeCell ref="K4:M4"/>
    <mergeCell ref="A19:M19"/>
    <mergeCell ref="A4:A5"/>
  </mergeCells>
  <pageMargins left="0.75" right="0.75" top="1" bottom="1" header="0.5" footer="0.5"/>
  <pageSetup paperSize="9" orientation="portrait"/>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44</vt:i4>
      </vt:variant>
    </vt:vector>
  </HeadingPairs>
  <TitlesOfParts>
    <vt:vector size="44" baseType="lpstr">
      <vt:lpstr>本级一般公共预算收入表（表一）</vt:lpstr>
      <vt:lpstr>本级支出功能分类表（表二）</vt:lpstr>
      <vt:lpstr>本级收支平衡表（表三）</vt:lpstr>
      <vt:lpstr>全市收入表（表四）</vt:lpstr>
      <vt:lpstr>全市支出表（表五）</vt:lpstr>
      <vt:lpstr>本级基本支出分类表（表六）</vt:lpstr>
      <vt:lpstr>本级支出经济分类表（表七）</vt:lpstr>
      <vt:lpstr>税收、转移支付分区（表八）</vt:lpstr>
      <vt:lpstr>地方政府债务限额及余额情况表（表九）</vt:lpstr>
      <vt:lpstr>一般债务限额和余额表（表十）</vt:lpstr>
      <vt:lpstr>专项债务限额和余额情况表（表十一）</vt:lpstr>
      <vt:lpstr>市本级地方政府债券使用情况表（表十二）</vt:lpstr>
      <vt:lpstr>债务发行及还本付息情况表（表十三）</vt:lpstr>
      <vt:lpstr>债务发行及还本付息明细表（表十四）</vt:lpstr>
      <vt:lpstr>提前下达情况（表十五）</vt:lpstr>
      <vt:lpstr>分年度偿还计划（表十六）</vt:lpstr>
      <vt:lpstr>政府债务情况表（表十七）</vt:lpstr>
      <vt:lpstr>本级基金收支表（表一）</vt:lpstr>
      <vt:lpstr>本级基金收入表（表二）</vt:lpstr>
      <vt:lpstr>本级基金支出表（表三）</vt:lpstr>
      <vt:lpstr>本级基金收支明细表（表四）</vt:lpstr>
      <vt:lpstr>本级基金调入专项收入表（表五）</vt:lpstr>
      <vt:lpstr>本级基金支出资金来源表（表六）</vt:lpstr>
      <vt:lpstr>本级基金转移支付明细表（表七）</vt:lpstr>
      <vt:lpstr>全市基金收支表（表八）</vt:lpstr>
      <vt:lpstr>国资预算收支总表（表一）</vt:lpstr>
      <vt:lpstr>本级国资收入表（表二）</vt:lpstr>
      <vt:lpstr>本级国资支出表（表三）</vt:lpstr>
      <vt:lpstr>本级国资补充表（表四）</vt:lpstr>
      <vt:lpstr>全市国资预算收入表（表五）</vt:lpstr>
      <vt:lpstr>全市国资预算支出表（表六）</vt:lpstr>
      <vt:lpstr>国资转移支付分区（表七）</vt:lpstr>
      <vt:lpstr>社会保险基金预算预算一览表（表一）</vt:lpstr>
      <vt:lpstr>城乡居民基本养老保险（表二）</vt:lpstr>
      <vt:lpstr>机关事业单位基本养老保险（改革）（表三）</vt:lpstr>
      <vt:lpstr>职工基本医疗保险(表四）</vt:lpstr>
      <vt:lpstr>城乡居民基本医疗保险（表五）</vt:lpstr>
      <vt:lpstr>失业保险（表六）</vt:lpstr>
      <vt:lpstr>机关事业单位基本养老保险（试点）（表七）</vt:lpstr>
      <vt:lpstr>地方补充养老保险（表八）</vt:lpstr>
      <vt:lpstr>地方补充医疗保险（表九）</vt:lpstr>
      <vt:lpstr>养老失业保险基础资料表（表十）</vt:lpstr>
      <vt:lpstr>基本医疗基础资料表（表十一）</vt:lpstr>
      <vt:lpstr>地方补充医疗保险基础资料表（表十二）</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黄晓凰</dc:creator>
  <cp:lastModifiedBy>yudingguo</cp:lastModifiedBy>
  <dcterms:created xsi:type="dcterms:W3CDTF">2006-09-29T03:21:00Z</dcterms:created>
  <dcterms:modified xsi:type="dcterms:W3CDTF">2023-09-14T17:28:59Z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2052-11.8.2.10505</vt:lpwstr>
  </property>
  <property fmtid="{D5CDD505-2E9C-101B-9397-08002B2CF9AE}" pid="3" name="KSOReadingLayout">
    <vt:bool>true</vt:bool>
  </property>
  <property fmtid="{D5CDD505-2E9C-101B-9397-08002B2CF9AE}" pid="4" name="ICV">
    <vt:lpwstr>21BF8F988E7E4482843B76BE52A19D5B</vt:lpwstr>
  </property>
</Properties>
</file>